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075" windowHeight="11565" activeTab="2"/>
  </bookViews>
  <sheets>
    <sheet name="WB! Status" sheetId="16" r:id="rId1"/>
    <sheet name="Matrix Form" sheetId="1" r:id="rId2"/>
    <sheet name="Node Arc Incidence Matrix" sheetId="2" r:id="rId3"/>
    <sheet name="Sheet3" sheetId="3" r:id="rId4"/>
  </sheets>
  <externalReferences>
    <externalReference r:id="rId5"/>
  </externalReferences>
  <definedNames>
    <definedName name="A">'Matrix Form'!$C$43:$C$50</definedName>
    <definedName name="ArcCost">'Node Arc Incidence Matrix'!$C$37:$AF$37</definedName>
    <definedName name="ArcCost.badindex" hidden="1">1</definedName>
    <definedName name="ArcCost.columnindex" hidden="1">'Node Arc Incidence Matrix'!$C$25:$AF$25</definedName>
    <definedName name="ArcCost.columnindex.dirn" hidden="1">"column"</definedName>
    <definedName name="Arcs">'Node Arc Incidence Matrix'!$C$25:$AF$25</definedName>
    <definedName name="B">'Matrix Form'!$D$43:$D$50</definedName>
    <definedName name="C_">'Matrix Form'!$E$43:$E$50</definedName>
    <definedName name="Costs">'Matrix Form'!$C$27:$J$34</definedName>
    <definedName name="D">'Matrix Form'!$F$43:$F$50</definedName>
    <definedName name="Destination">'Matrix Form'!$C$37</definedName>
    <definedName name="E">'Matrix Form'!$G$43:$G$50</definedName>
    <definedName name="EE">'Matrix Form'!$G$43:$G$50</definedName>
    <definedName name="End">'Node Arc Incidence Matrix'!$C$40</definedName>
    <definedName name="F">'Matrix Form'!$H$43:$H$50</definedName>
    <definedName name="Flows">'Matrix Form'!$C$43:$J$50</definedName>
    <definedName name="from">'Node Arc Incidence Matrix'!$C$26:$AF$26</definedName>
    <definedName name="G">'Matrix Form'!$I$43:$I$50</definedName>
    <definedName name="H">'Matrix Form'!$J$43:$J$50</definedName>
    <definedName name="IncidenceMatrix">'Node Arc Incidence Matrix'!$C$28:$AF$35</definedName>
    <definedName name="IncidenceMatrix.badindex" hidden="1">1</definedName>
    <definedName name="IncidenceMatrix.columnindex" hidden="1">'Node Arc Incidence Matrix'!$C$25:$AF$25</definedName>
    <definedName name="IncidenceMatrix.columnindex.dirn" hidden="1">"column"</definedName>
    <definedName name="IncidenceMatrix.firstindex" hidden="1">"row"</definedName>
    <definedName name="IncidenceMatrix.rowindex" hidden="1">'Node Arc Incidence Matrix'!$B$28:$B$35</definedName>
    <definedName name="IncidenceMatrix.rowindex.dirn" hidden="1">"row"</definedName>
    <definedName name="Node">'Node Arc Incidence Matrix'!$B$28:$B$35</definedName>
    <definedName name="Origin">'Matrix Form'!$C$36</definedName>
    <definedName name="RHS">'Node Arc Incidence Matrix'!$H$54:$H$61</definedName>
    <definedName name="RHS.badindex" hidden="1">1</definedName>
    <definedName name="RHS.rowindex" hidden="1">'Node Arc Incidence Matrix'!$B$28:$B$35</definedName>
    <definedName name="RHS.rowindex.dirn" hidden="1">"row"</definedName>
    <definedName name="solver_adj" localSheetId="2" hidden="1">'Node Arc Incidence Matrix'!$C$45:$AF$45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'Node Arc Incidence Matrix'!$C$54:$C$61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1</definedName>
    <definedName name="solver_nwt" localSheetId="2" hidden="1">1</definedName>
    <definedName name="solver_opt" localSheetId="2" hidden="1">'Node Arc Incidence Matrix'!$D$49</definedName>
    <definedName name="solver_pre" localSheetId="2" hidden="1">0.000001</definedName>
    <definedName name="solver_rbv" localSheetId="2" hidden="1">1</definedName>
    <definedName name="solver_rel1" localSheetId="2" hidden="1">2</definedName>
    <definedName name="solver_rhs1" localSheetId="2" hidden="1">'Node Arc Incidence Matrix'!$E$54:$E$61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  <definedName name="Start">'Node Arc Incidence Matrix'!$C$39</definedName>
    <definedName name="To">'Node Arc Incidence Matrix'!$C$27:$AF$27</definedName>
    <definedName name="Usage">'Node Arc Incidence Matrix'!$C$45:$AF$45</definedName>
    <definedName name="Usage.badindex" hidden="1">1</definedName>
    <definedName name="Usage.columnindex" hidden="1">'Node Arc Incidence Matrix'!$C$25:$AF$25</definedName>
    <definedName name="Usage.columnindex.dirn" hidden="1">"column"</definedName>
    <definedName name="WBMIN">'Node Arc Incidence Matrix'!$D$49</definedName>
  </definedNames>
  <calcPr calcId="145621"/>
</workbook>
</file>

<file path=xl/calcChain.xml><?xml version="1.0" encoding="utf-8"?>
<calcChain xmlns="http://schemas.openxmlformats.org/spreadsheetml/2006/main">
  <c r="D49" i="2" l="1"/>
  <c r="AF35" i="2" l="1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E61" i="2" l="1"/>
  <c r="E60" i="2" l="1"/>
  <c r="E59" i="2"/>
  <c r="E58" i="2"/>
  <c r="E57" i="2"/>
  <c r="E56" i="2"/>
  <c r="E55" i="2"/>
  <c r="E54" i="2"/>
  <c r="Y25" i="2"/>
  <c r="AA25" i="2"/>
  <c r="D24" i="2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F25" i="2"/>
  <c r="AE25" i="2"/>
  <c r="AD25" i="2"/>
  <c r="AC25" i="2"/>
  <c r="AB25" i="2"/>
  <c r="Z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C57" i="2" l="1"/>
  <c r="C54" i="2"/>
  <c r="C58" i="2"/>
  <c r="C55" i="2"/>
  <c r="C59" i="2"/>
  <c r="C56" i="2"/>
  <c r="C60" i="2"/>
  <c r="C61" i="2"/>
  <c r="G60" i="1"/>
  <c r="G61" i="1"/>
  <c r="G62" i="1"/>
  <c r="G63" i="1"/>
  <c r="G64" i="1"/>
  <c r="G65" i="1"/>
  <c r="G66" i="1"/>
  <c r="G59" i="1"/>
  <c r="D60" i="1"/>
  <c r="D61" i="1"/>
  <c r="D62" i="1"/>
  <c r="D63" i="1"/>
  <c r="D64" i="1"/>
  <c r="D65" i="1"/>
  <c r="D66" i="1"/>
  <c r="C66" i="1"/>
  <c r="C65" i="1"/>
  <c r="C64" i="1"/>
  <c r="E64" i="1" s="1"/>
  <c r="C63" i="1"/>
  <c r="C62" i="1"/>
  <c r="C61" i="1"/>
  <c r="C60" i="1"/>
  <c r="E60" i="1" s="1"/>
  <c r="C59" i="1"/>
  <c r="D59" i="1"/>
  <c r="D54" i="1"/>
  <c r="D61" i="2"/>
  <c r="D55" i="2"/>
  <c r="D57" i="2"/>
  <c r="D58" i="2"/>
  <c r="F64" i="1"/>
  <c r="D54" i="2"/>
  <c r="D60" i="2"/>
  <c r="F60" i="1"/>
  <c r="D56" i="2"/>
  <c r="D59" i="2"/>
  <c r="E59" i="1" l="1"/>
  <c r="E63" i="1"/>
  <c r="E61" i="1"/>
  <c r="E65" i="1"/>
  <c r="E62" i="1"/>
  <c r="E66" i="1"/>
  <c r="F65" i="1"/>
  <c r="F66" i="1"/>
  <c r="F59" i="1"/>
  <c r="F62" i="1"/>
  <c r="F63" i="1"/>
  <c r="F61" i="1"/>
</calcChain>
</file>

<file path=xl/sharedStrings.xml><?xml version="1.0" encoding="utf-8"?>
<sst xmlns="http://schemas.openxmlformats.org/spreadsheetml/2006/main" count="206" uniqueCount="96">
  <si>
    <t>© Copyright, 2012, Mark S. Daskin, Industrial and Operations Engineering Department, University of Michigan, Ann Arbor, MI 48109, USA</t>
  </si>
  <si>
    <t>Distances</t>
  </si>
  <si>
    <t>To</t>
  </si>
  <si>
    <t>A</t>
  </si>
  <si>
    <t>B</t>
  </si>
  <si>
    <t>C</t>
  </si>
  <si>
    <t>D</t>
  </si>
  <si>
    <t>E</t>
  </si>
  <si>
    <t>F</t>
  </si>
  <si>
    <t>G</t>
  </si>
  <si>
    <t>H</t>
  </si>
  <si>
    <t>INPUTS</t>
  </si>
  <si>
    <t>DECISION VARIABLES</t>
  </si>
  <si>
    <t>OBJECTIVE FUNCTION</t>
  </si>
  <si>
    <t>Minimize</t>
  </si>
  <si>
    <t>Path Distance</t>
  </si>
  <si>
    <t>CONSTRAINTS</t>
  </si>
  <si>
    <t>Flow In</t>
  </si>
  <si>
    <t>Flow Out</t>
  </si>
  <si>
    <t>Net</t>
  </si>
  <si>
    <t>Required</t>
  </si>
  <si>
    <t>Origin</t>
  </si>
  <si>
    <t>Destination</t>
  </si>
  <si>
    <t xml:space="preserve"> What'sBest!® 11.1.0.0 (Nov 22, 2011) - Library 7.0.1.380 - 32-bit - Status Report -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</si>
  <si>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</si>
  <si>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</si>
  <si>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</si>
  <si>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      Free                           0</t>
  </si>
  <si>
    <t xml:space="preserve">         Integers/Binaries            0/0         Unlimited</t>
  </si>
  <si>
    <t xml:space="preserve">     Strings                            0</t>
  </si>
  <si>
    <t xml:space="preserve">   Nonlinears                           0         Unlimited</t>
  </si>
  <si>
    <t xml:space="preserve"> MODEL TYPE:             Linear (Linear Program)</t>
  </si>
  <si>
    <t xml:space="preserve"> SOLUTION STATUS:        GLOBALLY OPTIMAL</t>
  </si>
  <si>
    <t xml:space="preserve"> DIRECTION:              Minimize</t>
  </si>
  <si>
    <t xml:space="preserve"> SOLVER TYPE:            . . .</t>
  </si>
  <si>
    <t xml:space="preserve"> INFEASIBILITY:          0</t>
  </si>
  <si>
    <t xml:space="preserve"> BEST OBJECTIVE BOUND:   . . .</t>
  </si>
  <si>
    <t xml:space="preserve"> STEPS:                  . . .</t>
  </si>
  <si>
    <t xml:space="preserve"> ACTIVE:                 . . .</t>
  </si>
  <si>
    <t xml:space="preserve"> SOLUTION TIME:          0 Hours  0 Minutes  0 Seconds</t>
  </si>
  <si>
    <t xml:space="preserve"> End of Report</t>
  </si>
  <si>
    <t xml:space="preserve"> DATE GENERATED:</t>
  </si>
  <si>
    <t>Node</t>
  </si>
  <si>
    <t>ArcCost</t>
  </si>
  <si>
    <t>Start</t>
  </si>
  <si>
    <t>End</t>
  </si>
  <si>
    <t>(A,B)</t>
  </si>
  <si>
    <t>(A,D)</t>
  </si>
  <si>
    <t>(A,F)</t>
  </si>
  <si>
    <t>(B,A)</t>
  </si>
  <si>
    <t>(B,C)</t>
  </si>
  <si>
    <t>(B,D)</t>
  </si>
  <si>
    <t>(B,E)</t>
  </si>
  <si>
    <t>(C,B)</t>
  </si>
  <si>
    <t>(C,E)</t>
  </si>
  <si>
    <t>(C,H)</t>
  </si>
  <si>
    <t>(D,A)</t>
  </si>
  <si>
    <t>(D,B)</t>
  </si>
  <si>
    <t>(D,E)</t>
  </si>
  <si>
    <t>(D,F)</t>
  </si>
  <si>
    <t>(D,G)</t>
  </si>
  <si>
    <t>(E,B)</t>
  </si>
  <si>
    <t>(E,C)</t>
  </si>
  <si>
    <t>(E,D)</t>
  </si>
  <si>
    <t>(E,G)</t>
  </si>
  <si>
    <t>(E,H)</t>
  </si>
  <si>
    <t>(F,A)</t>
  </si>
  <si>
    <t>(F,D)</t>
  </si>
  <si>
    <t>(F,G)</t>
  </si>
  <si>
    <t>(G,D)</t>
  </si>
  <si>
    <t>(G,E)</t>
  </si>
  <si>
    <t>(G,F)</t>
  </si>
  <si>
    <t>(G,H)</t>
  </si>
  <si>
    <t>(H,C)</t>
  </si>
  <si>
    <t>(H,E)</t>
  </si>
  <si>
    <t>(H,G)</t>
  </si>
  <si>
    <t>Usage</t>
  </si>
  <si>
    <t>Path Cost</t>
  </si>
  <si>
    <t xml:space="preserve">   Minimum coefficient value:        1  on Matrix Form!C59</t>
  </si>
  <si>
    <t xml:space="preserve">   Minimum coefficient in formula:   Matrix Form!C59</t>
  </si>
  <si>
    <t xml:space="preserve">       Adjustables                     94         Unlimited</t>
  </si>
  <si>
    <t xml:space="preserve">         Continuous                    94</t>
  </si>
  <si>
    <t xml:space="preserve">   Maximum coefficient value:        20  on Node Arc Incidence Matrix!AF45</t>
  </si>
  <si>
    <t xml:space="preserve">   Maximum coefficient in formula:   Node Arc Incidence Matrix!D49</t>
  </si>
  <si>
    <t xml:space="preserve">     Constraints                       16         Unlimited</t>
  </si>
  <si>
    <t>Flow Out-Flow In</t>
  </si>
  <si>
    <t xml:space="preserve">       Formulas                        33</t>
  </si>
  <si>
    <t xml:space="preserve">   Coefficients                       299</t>
  </si>
  <si>
    <t>Arcs</t>
  </si>
  <si>
    <t xml:space="preserve">   Total Cells                        572</t>
  </si>
  <si>
    <t xml:space="preserve">     Numerics                         556</t>
  </si>
  <si>
    <t xml:space="preserve">       Constants                      429</t>
  </si>
  <si>
    <t>Node-Arc Incidence Matrix (Partial)</t>
  </si>
  <si>
    <t>DECISION VARIABLES (selected)</t>
  </si>
  <si>
    <t xml:space="preserve"> OBJECTIVE VALUE:        34</t>
  </si>
  <si>
    <t xml:space="preserve"> TRIES:                 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</si>
</sst>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d\,\ yyyy"/>
    <numFmt numFmtId="165" formatCode="hh:mm\ AM/P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sz val="9"/>
      <color theme="1"/>
      <name val="Courier"/>
      <family val="3"/>
    </font>
    <font>
      <sz val="9"/>
      <color indexed="10"/>
      <name val="Courier"/>
      <family val="3"/>
    </font>
    <font>
      <b/>
      <sz val="14"/>
      <color theme="7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>
      <protection locked="0"/>
    </xf>
    <xf numFmtId="0" fontId="1" fillId="3" borderId="0" applyNumberFormat="0" applyBorder="0" applyAlignment="0">
      <protection locked="0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0" xfId="1" applyFont="1" applyAlignment="1" applyProtection="1">
      <alignment horizontal="center"/>
      <protection locked="0"/>
    </xf>
    <xf numFmtId="0" fontId="1" fillId="3" borderId="0" xfId="2" applyAlignment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/>
    <xf numFmtId="164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</cellXfs>
  <cellStyles count="3">
    <cellStyle name="Adjustable" xfId="1"/>
    <cellStyle name="Best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76200</xdr:rowOff>
    </xdr:from>
    <xdr:to>
      <xdr:col>10</xdr:col>
      <xdr:colOff>0</xdr:colOff>
      <xdr:row>20</xdr:row>
      <xdr:rowOff>135890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647700"/>
          <a:ext cx="5486400" cy="329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0</xdr:colOff>
      <xdr:row>19</xdr:row>
      <xdr:rowOff>59690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81000"/>
          <a:ext cx="5486400" cy="3298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32</xdr:col>
      <xdr:colOff>0</xdr:colOff>
      <xdr:row>37</xdr:row>
      <xdr:rowOff>0</xdr:rowOff>
    </xdr:to>
    <xdr:sp macro="" textlink="">
      <xdr:nvSpPr>
        <xdr:cNvPr id="14" name="OpenSolverStudio1"/>
        <xdr:cNvSpPr/>
      </xdr:nvSpPr>
      <xdr:spPr>
        <a:xfrm>
          <a:off x="1219200" y="7010400"/>
          <a:ext cx="13677900" cy="190500"/>
        </a:xfrm>
        <a:prstGeom prst="rect">
          <a:avLst/>
        </a:prstGeom>
        <a:solidFill>
          <a:srgbClr val="DCDCDC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rgbClr val="FF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12700" rIns="25400" bIns="12700" rtlCol="0" anchor="ctr"/>
        <a:lstStyle/>
        <a:p>
          <a:pPr algn="ctr"/>
          <a:r>
            <a:rPr lang="en-US" sz="1100" b="0">
              <a:solidFill>
                <a:srgbClr val="FF0000"/>
              </a:solidFill>
            </a:rPr>
            <a:t>ArcCost[</a:t>
          </a:r>
          <a:r>
            <a:rPr lang="en-US" sz="1100" b="0">
              <a:solidFill>
                <a:srgbClr val="0000FF"/>
              </a:solidFill>
            </a:rPr>
            <a:t>Arcs</a:t>
          </a:r>
          <a:r>
            <a:rPr lang="en-US" sz="1100" b="0">
              <a:solidFill>
                <a:srgbClr val="FF0000"/>
              </a:solidFill>
            </a:rPr>
            <a:t>]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32</xdr:col>
      <xdr:colOff>0</xdr:colOff>
      <xdr:row>25</xdr:row>
      <xdr:rowOff>0</xdr:rowOff>
    </xdr:to>
    <xdr:sp macro="" textlink="">
      <xdr:nvSpPr>
        <xdr:cNvPr id="15" name="OpenSolverStudio2"/>
        <xdr:cNvSpPr/>
      </xdr:nvSpPr>
      <xdr:spPr>
        <a:xfrm>
          <a:off x="1219200" y="4724400"/>
          <a:ext cx="13677900" cy="190500"/>
        </a:xfrm>
        <a:prstGeom prst="rect">
          <a:avLst/>
        </a:prstGeom>
        <a:solidFill>
          <a:srgbClr val="DCDCDC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rgbClr val="FF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12700" rIns="25400" bIns="12700" rtlCol="0" anchor="ctr"/>
        <a:lstStyle/>
        <a:p>
          <a:pPr algn="ctr"/>
          <a:r>
            <a:rPr lang="en-US" sz="1100" b="0">
              <a:solidFill>
                <a:srgbClr val="0000FF"/>
              </a:solidFill>
            </a:rPr>
            <a:t>Arcs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40</xdr:row>
      <xdr:rowOff>0</xdr:rowOff>
    </xdr:to>
    <xdr:sp macro="" textlink="">
      <xdr:nvSpPr>
        <xdr:cNvPr id="16" name="OpenSolverStudio3"/>
        <xdr:cNvSpPr/>
      </xdr:nvSpPr>
      <xdr:spPr>
        <a:xfrm>
          <a:off x="1219200" y="7581900"/>
          <a:ext cx="609600" cy="190500"/>
        </a:xfrm>
        <a:prstGeom prst="rect">
          <a:avLst/>
        </a:prstGeom>
        <a:solidFill>
          <a:srgbClr val="DCDCDC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rgbClr val="FF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12700" rIns="25400" bIns="12700" rtlCol="0" anchor="ctr"/>
        <a:lstStyle/>
        <a:p>
          <a:pPr algn="ctr"/>
          <a:r>
            <a:rPr lang="en-US" sz="1100" b="0">
              <a:solidFill>
                <a:srgbClr val="FF0000"/>
              </a:solidFill>
            </a:rPr>
            <a:t>End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32</xdr:col>
      <xdr:colOff>0</xdr:colOff>
      <xdr:row>26</xdr:row>
      <xdr:rowOff>0</xdr:rowOff>
    </xdr:to>
    <xdr:sp macro="" textlink="">
      <xdr:nvSpPr>
        <xdr:cNvPr id="17" name="OpenSolverStudio4"/>
        <xdr:cNvSpPr/>
      </xdr:nvSpPr>
      <xdr:spPr>
        <a:xfrm>
          <a:off x="1219200" y="4914900"/>
          <a:ext cx="13677900" cy="190500"/>
        </a:xfrm>
        <a:prstGeom prst="rect">
          <a:avLst/>
        </a:prstGeom>
        <a:solidFill>
          <a:srgbClr val="DCDCDC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rgbClr val="FF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12700" rIns="25400" bIns="12700" rtlCol="0" anchor="ctr"/>
        <a:lstStyle/>
        <a:p>
          <a:pPr algn="ctr"/>
          <a:r>
            <a:rPr lang="en-US" sz="1100" b="0">
              <a:solidFill>
                <a:srgbClr val="FF0000"/>
              </a:solidFill>
            </a:rPr>
            <a:t>from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32</xdr:col>
      <xdr:colOff>0</xdr:colOff>
      <xdr:row>35</xdr:row>
      <xdr:rowOff>0</xdr:rowOff>
    </xdr:to>
    <xdr:sp macro="" textlink="">
      <xdr:nvSpPr>
        <xdr:cNvPr id="18" name="OpenSolverStudio5"/>
        <xdr:cNvSpPr/>
      </xdr:nvSpPr>
      <xdr:spPr>
        <a:xfrm>
          <a:off x="1219200" y="5295900"/>
          <a:ext cx="13677900" cy="1524000"/>
        </a:xfrm>
        <a:prstGeom prst="rect">
          <a:avLst/>
        </a:prstGeom>
        <a:solidFill>
          <a:srgbClr val="DCDCDC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rgbClr val="FF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12700" rIns="25400" bIns="12700" rtlCol="0" anchor="ctr"/>
        <a:lstStyle/>
        <a:p>
          <a:pPr algn="ctr"/>
          <a:r>
            <a:rPr lang="en-US" sz="1100" b="0">
              <a:solidFill>
                <a:srgbClr val="FF0000"/>
              </a:solidFill>
            </a:rPr>
            <a:t>IncidenceMatrix[</a:t>
          </a:r>
          <a:r>
            <a:rPr lang="en-US" sz="1100" b="0">
              <a:solidFill>
                <a:srgbClr val="008000"/>
              </a:solidFill>
            </a:rPr>
            <a:t>Node</a:t>
          </a:r>
          <a:r>
            <a:rPr lang="en-US" sz="1100" b="0">
              <a:solidFill>
                <a:srgbClr val="FF0000"/>
              </a:solidFill>
            </a:rPr>
            <a:t>,</a:t>
          </a:r>
          <a:r>
            <a:rPr lang="en-US" sz="1100" b="0">
              <a:solidFill>
                <a:srgbClr val="0000FF"/>
              </a:solidFill>
            </a:rPr>
            <a:t>Arcs</a:t>
          </a:r>
          <a:r>
            <a:rPr lang="en-US" sz="1100" b="0">
              <a:solidFill>
                <a:srgbClr val="FF0000"/>
              </a:solidFill>
            </a:rPr>
            <a:t>]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19" name="OpenSolverStudio6"/>
        <xdr:cNvSpPr/>
      </xdr:nvSpPr>
      <xdr:spPr>
        <a:xfrm>
          <a:off x="609600" y="5295900"/>
          <a:ext cx="609600" cy="1524000"/>
        </a:xfrm>
        <a:prstGeom prst="rect">
          <a:avLst/>
        </a:prstGeom>
        <a:solidFill>
          <a:srgbClr val="DCDCDC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rgbClr val="FF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25400" tIns="63500" rIns="25400" bIns="63500" rtlCol="0" anchor="ctr"/>
        <a:lstStyle/>
        <a:p>
          <a:pPr algn="ctr"/>
          <a:r>
            <a:rPr lang="en-US" sz="1100" b="0">
              <a:solidFill>
                <a:srgbClr val="008000"/>
              </a:solidFill>
            </a:rPr>
            <a:t>Node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61</xdr:row>
      <xdr:rowOff>0</xdr:rowOff>
    </xdr:to>
    <xdr:sp macro="" textlink="">
      <xdr:nvSpPr>
        <xdr:cNvPr id="20" name="OpenSolverStudio7"/>
        <xdr:cNvSpPr/>
      </xdr:nvSpPr>
      <xdr:spPr>
        <a:xfrm>
          <a:off x="4267200" y="10753725"/>
          <a:ext cx="609600" cy="1524000"/>
        </a:xfrm>
        <a:prstGeom prst="rect">
          <a:avLst/>
        </a:prstGeom>
        <a:solidFill>
          <a:srgbClr val="DCDCDC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rgbClr val="FF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lIns="25400" tIns="63500" rIns="25400" bIns="63500" rtlCol="0" anchor="ctr"/>
        <a:lstStyle/>
        <a:p>
          <a:pPr algn="ctr"/>
          <a:r>
            <a:rPr lang="en-US" sz="1100" b="0">
              <a:solidFill>
                <a:srgbClr val="FF0000"/>
              </a:solidFill>
            </a:rPr>
            <a:t>RHS[</a:t>
          </a:r>
          <a:r>
            <a:rPr lang="en-US" sz="1100" b="0">
              <a:solidFill>
                <a:srgbClr val="008000"/>
              </a:solidFill>
            </a:rPr>
            <a:t>Node</a:t>
          </a:r>
          <a:r>
            <a:rPr lang="en-US" sz="1100" b="0">
              <a:solidFill>
                <a:srgbClr val="FF0000"/>
              </a:solidFill>
            </a:rPr>
            <a:t>]</a:t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3</xdr:col>
      <xdr:colOff>0</xdr:colOff>
      <xdr:row>39</xdr:row>
      <xdr:rowOff>0</xdr:rowOff>
    </xdr:to>
    <xdr:sp macro="" textlink="">
      <xdr:nvSpPr>
        <xdr:cNvPr id="21" name="OpenSolverStudio8"/>
        <xdr:cNvSpPr/>
      </xdr:nvSpPr>
      <xdr:spPr>
        <a:xfrm>
          <a:off x="1219200" y="7391400"/>
          <a:ext cx="609600" cy="190500"/>
        </a:xfrm>
        <a:prstGeom prst="rect">
          <a:avLst/>
        </a:prstGeom>
        <a:solidFill>
          <a:srgbClr val="DCDCDC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rgbClr val="FF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12700" rIns="25400" bIns="12700" rtlCol="0" anchor="ctr"/>
        <a:lstStyle/>
        <a:p>
          <a:pPr algn="ctr"/>
          <a:r>
            <a:rPr lang="en-US" sz="1100" b="0">
              <a:solidFill>
                <a:srgbClr val="FF0000"/>
              </a:solidFill>
            </a:rPr>
            <a:t>Start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32</xdr:col>
      <xdr:colOff>0</xdr:colOff>
      <xdr:row>27</xdr:row>
      <xdr:rowOff>0</xdr:rowOff>
    </xdr:to>
    <xdr:sp macro="" textlink="">
      <xdr:nvSpPr>
        <xdr:cNvPr id="22" name="OpenSolverStudio9"/>
        <xdr:cNvSpPr/>
      </xdr:nvSpPr>
      <xdr:spPr>
        <a:xfrm>
          <a:off x="1219200" y="5105400"/>
          <a:ext cx="13677900" cy="190500"/>
        </a:xfrm>
        <a:prstGeom prst="rect">
          <a:avLst/>
        </a:prstGeom>
        <a:solidFill>
          <a:srgbClr val="DCDCDC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rgbClr val="FF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12700" rIns="25400" bIns="12700" rtlCol="0" anchor="ctr"/>
        <a:lstStyle/>
        <a:p>
          <a:pPr algn="ctr"/>
          <a:r>
            <a:rPr lang="en-US" sz="1100" b="0">
              <a:solidFill>
                <a:srgbClr val="FF0000"/>
              </a:solidFill>
            </a:rPr>
            <a:t>To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3" name="OpenSolverStudio10"/>
        <xdr:cNvSpPr/>
      </xdr:nvSpPr>
      <xdr:spPr>
        <a:xfrm>
          <a:off x="1219200" y="8639175"/>
          <a:ext cx="13677900" cy="190500"/>
        </a:xfrm>
        <a:prstGeom prst="rect">
          <a:avLst/>
        </a:prstGeom>
        <a:solidFill>
          <a:srgbClr val="DCDCDC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rgbClr val="FF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12700" rIns="25400" bIns="12700" rtlCol="0" anchor="ctr"/>
        <a:lstStyle/>
        <a:p>
          <a:pPr algn="ctr"/>
          <a:r>
            <a:rPr lang="en-US" sz="1100" b="0">
              <a:solidFill>
                <a:srgbClr val="FF0000"/>
              </a:solidFill>
            </a:rPr>
            <a:t>Usage[</a:t>
          </a:r>
          <a:r>
            <a:rPr lang="en-US" sz="1100" b="0">
              <a:solidFill>
                <a:srgbClr val="0000FF"/>
              </a:solidFill>
            </a:rPr>
            <a:t>Arcs</a:t>
          </a:r>
          <a:r>
            <a:rPr lang="en-US" sz="1100" b="0">
              <a:solidFill>
                <a:srgbClr val="FF0000"/>
              </a:solidFill>
            </a:rPr>
            <a:t>]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4" name="OpenSolverStudio11"/>
        <xdr:cNvSpPr/>
      </xdr:nvSpPr>
      <xdr:spPr>
        <a:xfrm>
          <a:off x="1828800" y="9505950"/>
          <a:ext cx="609600" cy="190500"/>
        </a:xfrm>
        <a:prstGeom prst="rect">
          <a:avLst/>
        </a:prstGeom>
        <a:solidFill>
          <a:srgbClr val="DCDCDC">
            <a:alpha val="80000"/>
          </a:srgb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rgbClr val="FF0000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12700" rIns="25400" bIns="12700" rtlCol="0" anchor="ctr"/>
        <a:lstStyle/>
        <a:p>
          <a:pPr algn="ctr"/>
          <a:r>
            <a:rPr lang="en-US" sz="1100" b="0">
              <a:solidFill>
                <a:srgbClr val="FF0000"/>
              </a:solidFill>
            </a:rPr>
            <a:t>WBMIN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LindoWB/wba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oolbarIcons"/>
      <sheetName val="Private"/>
      <sheetName val="WBUsers"/>
      <sheetName val="Commons"/>
      <sheetName val="WBToolBar"/>
      <sheetName val="Ribbon"/>
    </sheetNames>
    <definedNames>
      <definedName name="WB"/>
    </definedNames>
    <sheetDataSet>
      <sheetData sheetId="0"/>
      <sheetData sheetId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workbookViewId="0"/>
  </sheetViews>
  <sheetFormatPr defaultRowHeight="15" x14ac:dyDescent="0.25"/>
  <cols>
    <col min="1" max="3" width="25.7109375" customWidth="1"/>
  </cols>
  <sheetData>
    <row r="1" spans="1:3" x14ac:dyDescent="0.25">
      <c r="A1" s="6" t="s">
        <v>23</v>
      </c>
      <c r="B1" s="6"/>
      <c r="C1" s="6"/>
    </row>
    <row r="2" spans="1:3" x14ac:dyDescent="0.25">
      <c r="A2" s="6"/>
      <c r="B2" s="6"/>
      <c r="C2" s="6"/>
    </row>
    <row r="3" spans="1:3" x14ac:dyDescent="0.25">
      <c r="A3" s="6" t="s">
        <v>41</v>
      </c>
      <c r="B3" s="7">
        <v>41180.502986111111</v>
      </c>
      <c r="C3" s="8">
        <v>41180.502986111111</v>
      </c>
    </row>
    <row r="4" spans="1:3" x14ac:dyDescent="0.25">
      <c r="A4" s="6"/>
      <c r="B4" s="6"/>
      <c r="C4" s="6"/>
    </row>
    <row r="5" spans="1:3" x14ac:dyDescent="0.25">
      <c r="A5" s="6"/>
      <c r="B5" s="6"/>
      <c r="C5" s="6"/>
    </row>
    <row r="6" spans="1:3" x14ac:dyDescent="0.25">
      <c r="A6" s="6" t="s">
        <v>24</v>
      </c>
      <c r="B6" s="6"/>
      <c r="C6" s="6"/>
    </row>
    <row r="7" spans="1:3" x14ac:dyDescent="0.25">
      <c r="A7" s="6"/>
      <c r="B7" s="6"/>
      <c r="C7" s="6"/>
    </row>
    <row r="8" spans="1:3" x14ac:dyDescent="0.25">
      <c r="A8" s="6" t="s">
        <v>25</v>
      </c>
      <c r="B8" s="6"/>
      <c r="C8" s="6"/>
    </row>
    <row r="9" spans="1:3" x14ac:dyDescent="0.25">
      <c r="A9" s="6" t="s">
        <v>26</v>
      </c>
      <c r="B9" s="6"/>
      <c r="C9" s="6"/>
    </row>
    <row r="10" spans="1:3" x14ac:dyDescent="0.25">
      <c r="A10" s="6" t="s">
        <v>89</v>
      </c>
      <c r="B10" s="6"/>
      <c r="C10" s="6"/>
    </row>
    <row r="11" spans="1:3" x14ac:dyDescent="0.25">
      <c r="A11" s="6" t="s">
        <v>90</v>
      </c>
      <c r="B11" s="6"/>
      <c r="C11" s="6"/>
    </row>
    <row r="12" spans="1:3" x14ac:dyDescent="0.25">
      <c r="A12" s="6" t="s">
        <v>80</v>
      </c>
      <c r="B12" s="6"/>
      <c r="C12" s="6"/>
    </row>
    <row r="13" spans="1:3" x14ac:dyDescent="0.25">
      <c r="A13" s="6" t="s">
        <v>81</v>
      </c>
      <c r="B13" s="6"/>
      <c r="C13" s="6"/>
    </row>
    <row r="14" spans="1:3" x14ac:dyDescent="0.25">
      <c r="A14" s="6" t="s">
        <v>27</v>
      </c>
      <c r="B14" s="6"/>
      <c r="C14" s="6"/>
    </row>
    <row r="15" spans="1:3" x14ac:dyDescent="0.25">
      <c r="A15" s="6" t="s">
        <v>28</v>
      </c>
      <c r="B15" s="6"/>
      <c r="C15" s="6"/>
    </row>
    <row r="16" spans="1:3" x14ac:dyDescent="0.25">
      <c r="A16" s="6" t="s">
        <v>91</v>
      </c>
      <c r="B16" s="6"/>
      <c r="C16" s="6"/>
    </row>
    <row r="17" spans="1:3" x14ac:dyDescent="0.25">
      <c r="A17" s="6" t="s">
        <v>86</v>
      </c>
      <c r="B17" s="6"/>
      <c r="C17" s="6"/>
    </row>
    <row r="18" spans="1:3" x14ac:dyDescent="0.25">
      <c r="A18" s="6" t="s">
        <v>29</v>
      </c>
      <c r="B18" s="6"/>
      <c r="C18" s="6"/>
    </row>
    <row r="19" spans="1:3" x14ac:dyDescent="0.25">
      <c r="A19" s="6" t="s">
        <v>84</v>
      </c>
      <c r="B19" s="6"/>
      <c r="C19" s="6"/>
    </row>
    <row r="20" spans="1:3" x14ac:dyDescent="0.25">
      <c r="A20" s="6" t="s">
        <v>30</v>
      </c>
      <c r="B20" s="6"/>
      <c r="C20" s="6"/>
    </row>
    <row r="21" spans="1:3" x14ac:dyDescent="0.25">
      <c r="A21" s="6" t="s">
        <v>87</v>
      </c>
      <c r="B21" s="6"/>
      <c r="C21" s="6"/>
    </row>
    <row r="22" spans="1:3" x14ac:dyDescent="0.25">
      <c r="A22" s="6"/>
      <c r="B22" s="6"/>
      <c r="C22" s="6"/>
    </row>
    <row r="23" spans="1:3" x14ac:dyDescent="0.25">
      <c r="A23" s="6" t="s">
        <v>78</v>
      </c>
      <c r="B23" s="6"/>
      <c r="C23" s="6"/>
    </row>
    <row r="24" spans="1:3" x14ac:dyDescent="0.25">
      <c r="A24" s="6" t="s">
        <v>79</v>
      </c>
      <c r="B24" s="6"/>
      <c r="C24" s="6"/>
    </row>
    <row r="25" spans="1:3" x14ac:dyDescent="0.25">
      <c r="A25" s="6" t="s">
        <v>82</v>
      </c>
      <c r="B25" s="6"/>
      <c r="C25" s="6"/>
    </row>
    <row r="26" spans="1:3" x14ac:dyDescent="0.25">
      <c r="A26" s="6" t="s">
        <v>83</v>
      </c>
      <c r="B26" s="6"/>
      <c r="C26" s="6"/>
    </row>
    <row r="27" spans="1:3" x14ac:dyDescent="0.25">
      <c r="A27" s="6"/>
      <c r="B27" s="6"/>
      <c r="C27" s="6"/>
    </row>
    <row r="28" spans="1:3" x14ac:dyDescent="0.25">
      <c r="A28" s="6" t="s">
        <v>31</v>
      </c>
      <c r="B28" s="6"/>
      <c r="C28" s="6"/>
    </row>
    <row r="29" spans="1:3" x14ac:dyDescent="0.25">
      <c r="A29" s="6"/>
      <c r="B29" s="6"/>
      <c r="C29" s="6"/>
    </row>
    <row r="30" spans="1:3" x14ac:dyDescent="0.25">
      <c r="A30" s="9" t="s">
        <v>32</v>
      </c>
      <c r="B30" s="6"/>
      <c r="C30" s="6"/>
    </row>
    <row r="31" spans="1:3" x14ac:dyDescent="0.25">
      <c r="A31" s="6"/>
      <c r="B31" s="6"/>
      <c r="C31" s="6"/>
    </row>
    <row r="32" spans="1:3" x14ac:dyDescent="0.25">
      <c r="A32" s="6" t="s">
        <v>94</v>
      </c>
      <c r="B32" s="6"/>
      <c r="C32" s="6"/>
    </row>
    <row r="33" spans="1:3" x14ac:dyDescent="0.25">
      <c r="A33" s="6"/>
      <c r="B33" s="6"/>
      <c r="C33" s="6"/>
    </row>
    <row r="34" spans="1:3" x14ac:dyDescent="0.25">
      <c r="A34" s="6" t="s">
        <v>33</v>
      </c>
      <c r="B34" s="6"/>
      <c r="C34" s="6"/>
    </row>
    <row r="35" spans="1:3" x14ac:dyDescent="0.25">
      <c r="A35" s="6"/>
      <c r="B35" s="6"/>
      <c r="C35" s="6"/>
    </row>
    <row r="36" spans="1:3" x14ac:dyDescent="0.25">
      <c r="A36" s="6" t="s">
        <v>34</v>
      </c>
      <c r="B36" s="6"/>
      <c r="C36" s="6"/>
    </row>
    <row r="37" spans="1:3" x14ac:dyDescent="0.25">
      <c r="A37" s="6"/>
      <c r="B37" s="6"/>
      <c r="C37" s="6"/>
    </row>
    <row r="38" spans="1:3" x14ac:dyDescent="0.25">
      <c r="A38" s="6" t="s">
        <v>95</v>
      </c>
      <c r="B38" s="6"/>
      <c r="C38" s="6"/>
    </row>
    <row r="39" spans="1:3" x14ac:dyDescent="0.25">
      <c r="A39" s="6"/>
      <c r="B39" s="6"/>
      <c r="C39" s="6"/>
    </row>
    <row r="40" spans="1:3" x14ac:dyDescent="0.25">
      <c r="A40" s="6" t="s">
        <v>35</v>
      </c>
      <c r="B40" s="6"/>
      <c r="C40" s="6"/>
    </row>
    <row r="41" spans="1:3" x14ac:dyDescent="0.25">
      <c r="A41" s="6"/>
      <c r="B41" s="6"/>
      <c r="C41" s="6"/>
    </row>
    <row r="42" spans="1:3" x14ac:dyDescent="0.25">
      <c r="A42" s="6" t="s">
        <v>36</v>
      </c>
      <c r="B42" s="6"/>
      <c r="C42" s="6"/>
    </row>
    <row r="43" spans="1:3" x14ac:dyDescent="0.25">
      <c r="A43" s="6"/>
      <c r="B43" s="6"/>
      <c r="C43" s="6"/>
    </row>
    <row r="44" spans="1:3" x14ac:dyDescent="0.25">
      <c r="A44" s="6" t="s">
        <v>37</v>
      </c>
      <c r="B44" s="6"/>
      <c r="C44" s="6"/>
    </row>
    <row r="45" spans="1:3" x14ac:dyDescent="0.25">
      <c r="A45" s="6"/>
      <c r="B45" s="6"/>
      <c r="C45" s="6"/>
    </row>
    <row r="46" spans="1:3" x14ac:dyDescent="0.25">
      <c r="A46" s="6" t="s">
        <v>38</v>
      </c>
      <c r="B46" s="6"/>
      <c r="C46" s="6"/>
    </row>
    <row r="47" spans="1:3" x14ac:dyDescent="0.25">
      <c r="A47" s="6"/>
      <c r="B47" s="6"/>
      <c r="C47" s="6"/>
    </row>
    <row r="48" spans="1:3" x14ac:dyDescent="0.25">
      <c r="A48" s="6" t="s">
        <v>39</v>
      </c>
      <c r="B48" s="6"/>
      <c r="C48" s="6"/>
    </row>
    <row r="49" spans="1:3" x14ac:dyDescent="0.25">
      <c r="A49" s="6"/>
      <c r="B49" s="6"/>
      <c r="C49" s="6"/>
    </row>
    <row r="50" spans="1:3" x14ac:dyDescent="0.25">
      <c r="A50" s="6" t="s">
        <v>40</v>
      </c>
      <c r="B50" s="6"/>
      <c r="C50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opLeftCell="A20" workbookViewId="0">
      <selection activeCell="D54" sqref="D54"/>
    </sheetView>
  </sheetViews>
  <sheetFormatPr defaultRowHeight="15" x14ac:dyDescent="0.25"/>
  <cols>
    <col min="1" max="16384" width="9.140625" style="1"/>
  </cols>
  <sheetData>
    <row r="1" spans="2:2" x14ac:dyDescent="0.25">
      <c r="B1" s="2" t="s">
        <v>0</v>
      </c>
    </row>
    <row r="22" spans="2:10" ht="23.25" x14ac:dyDescent="0.35">
      <c r="B22" s="14" t="s">
        <v>11</v>
      </c>
      <c r="C22" s="14"/>
      <c r="D22" s="14"/>
      <c r="E22" s="14"/>
      <c r="F22" s="14"/>
      <c r="G22" s="14"/>
      <c r="H22" s="14"/>
      <c r="I22" s="14"/>
      <c r="J22" s="14"/>
    </row>
    <row r="24" spans="2:10" x14ac:dyDescent="0.25">
      <c r="B24" s="1" t="s">
        <v>1</v>
      </c>
    </row>
    <row r="25" spans="2:10" x14ac:dyDescent="0.25">
      <c r="C25" s="13" t="s">
        <v>2</v>
      </c>
      <c r="D25" s="13"/>
      <c r="E25" s="13"/>
      <c r="F25" s="13"/>
      <c r="G25" s="13"/>
      <c r="H25" s="13"/>
      <c r="I25" s="13"/>
      <c r="J25" s="13"/>
    </row>
    <row r="26" spans="2:10" x14ac:dyDescent="0.25"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8</v>
      </c>
      <c r="I26" s="1" t="s">
        <v>9</v>
      </c>
      <c r="J26" s="1" t="s">
        <v>10</v>
      </c>
    </row>
    <row r="27" spans="2:10" x14ac:dyDescent="0.25">
      <c r="B27" s="1" t="s">
        <v>3</v>
      </c>
      <c r="C27" s="1">
        <v>100000</v>
      </c>
      <c r="D27" s="1">
        <v>20</v>
      </c>
      <c r="E27" s="1">
        <v>100000</v>
      </c>
      <c r="F27" s="1">
        <v>15</v>
      </c>
      <c r="G27" s="1">
        <v>100000</v>
      </c>
      <c r="H27" s="1">
        <v>7</v>
      </c>
      <c r="I27" s="1">
        <v>100000</v>
      </c>
      <c r="J27" s="1">
        <v>100000</v>
      </c>
    </row>
    <row r="28" spans="2:10" x14ac:dyDescent="0.25">
      <c r="B28" s="1" t="s">
        <v>4</v>
      </c>
      <c r="C28" s="1">
        <v>20</v>
      </c>
      <c r="D28" s="1">
        <v>100000</v>
      </c>
      <c r="E28" s="1">
        <v>15</v>
      </c>
      <c r="F28" s="1">
        <v>6</v>
      </c>
      <c r="G28" s="1">
        <v>9</v>
      </c>
      <c r="H28" s="1">
        <v>100000</v>
      </c>
      <c r="I28" s="1">
        <v>100000</v>
      </c>
      <c r="J28" s="1">
        <v>100000</v>
      </c>
    </row>
    <row r="29" spans="2:10" x14ac:dyDescent="0.25">
      <c r="B29" s="1" t="s">
        <v>5</v>
      </c>
      <c r="C29" s="1">
        <v>100000</v>
      </c>
      <c r="D29" s="1">
        <v>15</v>
      </c>
      <c r="E29" s="1">
        <v>100000</v>
      </c>
      <c r="F29" s="1">
        <v>100000</v>
      </c>
      <c r="G29" s="1">
        <v>6</v>
      </c>
      <c r="H29" s="1">
        <v>100000</v>
      </c>
      <c r="I29" s="1">
        <v>100000</v>
      </c>
      <c r="J29" s="1">
        <v>12</v>
      </c>
    </row>
    <row r="30" spans="2:10" x14ac:dyDescent="0.25">
      <c r="B30" s="1" t="s">
        <v>6</v>
      </c>
      <c r="C30" s="1">
        <v>15</v>
      </c>
      <c r="D30" s="1">
        <v>6</v>
      </c>
      <c r="E30" s="1">
        <v>100000</v>
      </c>
      <c r="F30" s="1">
        <v>100000</v>
      </c>
      <c r="G30" s="1">
        <v>14</v>
      </c>
      <c r="H30" s="1">
        <v>5</v>
      </c>
      <c r="I30" s="1">
        <v>13</v>
      </c>
      <c r="J30" s="1">
        <v>100000</v>
      </c>
    </row>
    <row r="31" spans="2:10" x14ac:dyDescent="0.25">
      <c r="B31" s="1" t="s">
        <v>7</v>
      </c>
      <c r="C31" s="1">
        <v>100000</v>
      </c>
      <c r="D31" s="1">
        <v>9</v>
      </c>
      <c r="E31" s="1">
        <v>6</v>
      </c>
      <c r="F31" s="1">
        <v>14</v>
      </c>
      <c r="G31" s="1">
        <v>100000</v>
      </c>
      <c r="H31" s="1">
        <v>100000</v>
      </c>
      <c r="I31" s="1">
        <v>14</v>
      </c>
      <c r="J31" s="1">
        <v>8</v>
      </c>
    </row>
    <row r="32" spans="2:10" x14ac:dyDescent="0.25">
      <c r="B32" s="1" t="s">
        <v>8</v>
      </c>
      <c r="C32" s="1">
        <v>7</v>
      </c>
      <c r="D32" s="1">
        <v>100000</v>
      </c>
      <c r="E32" s="1">
        <v>100000</v>
      </c>
      <c r="F32" s="1">
        <v>5</v>
      </c>
      <c r="G32" s="1">
        <v>100000</v>
      </c>
      <c r="H32" s="1">
        <v>100000</v>
      </c>
      <c r="I32" s="1">
        <v>20</v>
      </c>
      <c r="J32" s="1">
        <v>100000</v>
      </c>
    </row>
    <row r="33" spans="2:10" x14ac:dyDescent="0.25">
      <c r="B33" s="1" t="s">
        <v>9</v>
      </c>
      <c r="C33" s="1">
        <v>100000</v>
      </c>
      <c r="D33" s="1">
        <v>100000</v>
      </c>
      <c r="E33" s="1">
        <v>100000</v>
      </c>
      <c r="F33" s="1">
        <v>13</v>
      </c>
      <c r="G33" s="1">
        <v>14</v>
      </c>
      <c r="H33" s="1">
        <v>20</v>
      </c>
      <c r="I33" s="1">
        <v>100000</v>
      </c>
      <c r="J33" s="1">
        <v>20</v>
      </c>
    </row>
    <row r="34" spans="2:10" x14ac:dyDescent="0.25">
      <c r="B34" s="1" t="s">
        <v>10</v>
      </c>
      <c r="C34" s="1">
        <v>100000</v>
      </c>
      <c r="D34" s="1">
        <v>100000</v>
      </c>
      <c r="E34" s="1">
        <v>12</v>
      </c>
      <c r="F34" s="1">
        <v>100000</v>
      </c>
      <c r="G34" s="1">
        <v>8</v>
      </c>
      <c r="H34" s="1">
        <v>100000</v>
      </c>
      <c r="I34" s="1">
        <v>20</v>
      </c>
      <c r="J34" s="1">
        <v>100000</v>
      </c>
    </row>
    <row r="36" spans="2:10" x14ac:dyDescent="0.25">
      <c r="B36" s="1" t="s">
        <v>21</v>
      </c>
      <c r="C36" s="1" t="s">
        <v>3</v>
      </c>
    </row>
    <row r="37" spans="2:10" x14ac:dyDescent="0.25">
      <c r="B37" s="1" t="s">
        <v>22</v>
      </c>
      <c r="C37" s="1" t="s">
        <v>10</v>
      </c>
    </row>
    <row r="40" spans="2:10" ht="23.25" x14ac:dyDescent="0.35">
      <c r="B40" s="14" t="s">
        <v>12</v>
      </c>
      <c r="C40" s="14"/>
      <c r="D40" s="14"/>
      <c r="E40" s="14"/>
      <c r="F40" s="14"/>
      <c r="G40" s="14"/>
      <c r="H40" s="14"/>
      <c r="I40" s="14"/>
      <c r="J40" s="14"/>
    </row>
    <row r="42" spans="2:10" x14ac:dyDescent="0.25"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  <c r="H42" s="1" t="s">
        <v>8</v>
      </c>
      <c r="I42" s="1" t="s">
        <v>9</v>
      </c>
      <c r="J42" s="1" t="s">
        <v>10</v>
      </c>
    </row>
    <row r="43" spans="2:10" x14ac:dyDescent="0.25">
      <c r="B43" s="1" t="s">
        <v>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</row>
    <row r="44" spans="2:10" x14ac:dyDescent="0.25">
      <c r="B44" s="1" t="s">
        <v>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2:10" x14ac:dyDescent="0.25">
      <c r="B45" s="1" t="s">
        <v>5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2:10" x14ac:dyDescent="0.25">
      <c r="B46" s="1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2:10" x14ac:dyDescent="0.25">
      <c r="B47" s="1" t="s">
        <v>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2:10" x14ac:dyDescent="0.25">
      <c r="B48" s="1" t="s">
        <v>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2:10" x14ac:dyDescent="0.25">
      <c r="B49" s="1" t="s">
        <v>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2:10" x14ac:dyDescent="0.25">
      <c r="B50" s="1" t="s">
        <v>10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2" spans="2:10" ht="23.25" x14ac:dyDescent="0.35">
      <c r="B52" s="14" t="s">
        <v>13</v>
      </c>
      <c r="C52" s="14"/>
      <c r="D52" s="14"/>
      <c r="E52" s="14"/>
      <c r="F52" s="14"/>
      <c r="G52" s="14"/>
      <c r="H52" s="14"/>
      <c r="I52" s="14"/>
      <c r="J52" s="14"/>
    </row>
    <row r="54" spans="2:10" x14ac:dyDescent="0.25">
      <c r="B54" s="1" t="s">
        <v>14</v>
      </c>
      <c r="C54" s="1" t="s">
        <v>15</v>
      </c>
      <c r="D54" s="11">
        <f>SUMPRODUCT(Flows,Costs)</f>
        <v>100000</v>
      </c>
    </row>
    <row r="56" spans="2:10" ht="23.25" x14ac:dyDescent="0.35">
      <c r="B56" s="14" t="s">
        <v>16</v>
      </c>
      <c r="C56" s="14"/>
      <c r="D56" s="14"/>
      <c r="E56" s="14"/>
      <c r="F56" s="14"/>
      <c r="G56" s="14"/>
      <c r="H56" s="14"/>
      <c r="I56" s="14"/>
      <c r="J56" s="14"/>
    </row>
    <row r="58" spans="2:10" x14ac:dyDescent="0.25">
      <c r="C58" s="1" t="s">
        <v>17</v>
      </c>
      <c r="D58" s="1" t="s">
        <v>18</v>
      </c>
      <c r="E58" s="1" t="s">
        <v>19</v>
      </c>
      <c r="G58" s="1" t="s">
        <v>20</v>
      </c>
    </row>
    <row r="59" spans="2:10" x14ac:dyDescent="0.25">
      <c r="B59" s="1" t="s">
        <v>3</v>
      </c>
      <c r="C59" s="1">
        <f>SUM(A)</f>
        <v>0</v>
      </c>
      <c r="D59" s="1">
        <f>SUM(C43:J43)</f>
        <v>1</v>
      </c>
      <c r="E59" s="1">
        <f>C59-D59</f>
        <v>-1</v>
      </c>
      <c r="F59" s="5" t="str">
        <f>[1]!WB(E59,"=",G59)</f>
        <v>=</v>
      </c>
      <c r="G59" s="1">
        <f t="shared" ref="G59:G66" si="0">IF(B59=Origin,-1,IF(B59=Destination,1,0))</f>
        <v>-1</v>
      </c>
    </row>
    <row r="60" spans="2:10" x14ac:dyDescent="0.25">
      <c r="B60" s="1" t="s">
        <v>4</v>
      </c>
      <c r="C60" s="1">
        <f>SUM(B)</f>
        <v>0</v>
      </c>
      <c r="D60" s="1">
        <f t="shared" ref="D60:D66" si="1">SUM(C44:J44)</f>
        <v>0</v>
      </c>
      <c r="E60" s="1">
        <f t="shared" ref="E60:E66" si="2">C60-D60</f>
        <v>0</v>
      </c>
      <c r="F60" s="5" t="str">
        <f>[1]!WB(E60,"=",G60)</f>
        <v>=</v>
      </c>
      <c r="G60" s="1">
        <f t="shared" si="0"/>
        <v>0</v>
      </c>
    </row>
    <row r="61" spans="2:10" x14ac:dyDescent="0.25">
      <c r="B61" s="1" t="s">
        <v>5</v>
      </c>
      <c r="C61" s="1">
        <f>SUM(C_)</f>
        <v>0</v>
      </c>
      <c r="D61" s="1">
        <f t="shared" si="1"/>
        <v>0</v>
      </c>
      <c r="E61" s="1">
        <f t="shared" si="2"/>
        <v>0</v>
      </c>
      <c r="F61" s="5" t="str">
        <f>[1]!WB(E61,"=",G61)</f>
        <v>=</v>
      </c>
      <c r="G61" s="1">
        <f t="shared" si="0"/>
        <v>0</v>
      </c>
    </row>
    <row r="62" spans="2:10" x14ac:dyDescent="0.25">
      <c r="B62" s="1" t="s">
        <v>6</v>
      </c>
      <c r="C62" s="1">
        <f>SUM(D)</f>
        <v>0</v>
      </c>
      <c r="D62" s="1">
        <f t="shared" si="1"/>
        <v>0</v>
      </c>
      <c r="E62" s="1">
        <f t="shared" si="2"/>
        <v>0</v>
      </c>
      <c r="F62" s="5" t="str">
        <f>[1]!WB(E62,"=",G62)</f>
        <v>=</v>
      </c>
      <c r="G62" s="1">
        <f t="shared" si="0"/>
        <v>0</v>
      </c>
    </row>
    <row r="63" spans="2:10" x14ac:dyDescent="0.25">
      <c r="B63" s="1" t="s">
        <v>7</v>
      </c>
      <c r="C63" s="1">
        <f>SUM(EE)</f>
        <v>0</v>
      </c>
      <c r="D63" s="1">
        <f t="shared" si="1"/>
        <v>0</v>
      </c>
      <c r="E63" s="1">
        <f t="shared" si="2"/>
        <v>0</v>
      </c>
      <c r="F63" s="5" t="str">
        <f>[1]!WB(E63,"=",G63)</f>
        <v>=</v>
      </c>
      <c r="G63" s="1">
        <f t="shared" si="0"/>
        <v>0</v>
      </c>
    </row>
    <row r="64" spans="2:10" x14ac:dyDescent="0.25">
      <c r="B64" s="1" t="s">
        <v>8</v>
      </c>
      <c r="C64" s="1">
        <f>SUM(F)</f>
        <v>0</v>
      </c>
      <c r="D64" s="1">
        <f t="shared" si="1"/>
        <v>0</v>
      </c>
      <c r="E64" s="1">
        <f t="shared" si="2"/>
        <v>0</v>
      </c>
      <c r="F64" s="5" t="str">
        <f>[1]!WB(E64,"=",G64)</f>
        <v>=</v>
      </c>
      <c r="G64" s="1">
        <f t="shared" si="0"/>
        <v>0</v>
      </c>
    </row>
    <row r="65" spans="2:7" x14ac:dyDescent="0.25">
      <c r="B65" s="1" t="s">
        <v>9</v>
      </c>
      <c r="C65" s="1">
        <f>SUM(G)</f>
        <v>0</v>
      </c>
      <c r="D65" s="1">
        <f t="shared" si="1"/>
        <v>0</v>
      </c>
      <c r="E65" s="1">
        <f t="shared" si="2"/>
        <v>0</v>
      </c>
      <c r="F65" s="5" t="str">
        <f>[1]!WB(E65,"=",G65)</f>
        <v>=</v>
      </c>
      <c r="G65" s="1">
        <f t="shared" si="0"/>
        <v>0</v>
      </c>
    </row>
    <row r="66" spans="2:7" x14ac:dyDescent="0.25">
      <c r="B66" s="1" t="s">
        <v>10</v>
      </c>
      <c r="C66" s="1">
        <f>SUM(H)</f>
        <v>1</v>
      </c>
      <c r="D66" s="1">
        <f t="shared" si="1"/>
        <v>0</v>
      </c>
      <c r="E66" s="1">
        <f t="shared" si="2"/>
        <v>1</v>
      </c>
      <c r="F66" s="5" t="str">
        <f>[1]!WB(E66,"=",G66)</f>
        <v>=</v>
      </c>
      <c r="G66" s="1">
        <f t="shared" si="0"/>
        <v>1</v>
      </c>
    </row>
  </sheetData>
  <mergeCells count="5">
    <mergeCell ref="C25:J25"/>
    <mergeCell ref="B22:J22"/>
    <mergeCell ref="B40:J40"/>
    <mergeCell ref="B52:J52"/>
    <mergeCell ref="B56:J5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topLeftCell="A13" workbookViewId="0">
      <selection activeCell="M38" sqref="M38"/>
    </sheetView>
  </sheetViews>
  <sheetFormatPr defaultRowHeight="15" x14ac:dyDescent="0.25"/>
  <cols>
    <col min="11" max="33" width="6" style="1" customWidth="1"/>
  </cols>
  <sheetData>
    <row r="1" spans="2:2" x14ac:dyDescent="0.25">
      <c r="B1" s="2" t="s">
        <v>0</v>
      </c>
    </row>
    <row r="21" spans="1:32" ht="23.25" x14ac:dyDescent="0.35">
      <c r="B21" s="14" t="s">
        <v>11</v>
      </c>
      <c r="C21" s="14"/>
      <c r="D21" s="14"/>
      <c r="E21" s="14"/>
      <c r="F21" s="14"/>
      <c r="G21" s="14"/>
      <c r="H21" s="14"/>
      <c r="I21" s="14"/>
      <c r="J21" s="14"/>
    </row>
    <row r="23" spans="1:32" ht="18.75" x14ac:dyDescent="0.3">
      <c r="B23" s="15" t="s">
        <v>92</v>
      </c>
      <c r="C23" s="15"/>
      <c r="D23" s="15"/>
      <c r="E23" s="15"/>
      <c r="F23" s="15"/>
      <c r="G23" s="15"/>
      <c r="H23" s="15"/>
      <c r="I23" s="15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x14ac:dyDescent="0.25">
      <c r="B24" s="1"/>
      <c r="C24" s="10">
        <v>1</v>
      </c>
      <c r="D24" s="10">
        <f>C24+1</f>
        <v>2</v>
      </c>
      <c r="E24" s="10">
        <f t="shared" ref="E24:AF24" si="0">D24+1</f>
        <v>3</v>
      </c>
      <c r="F24" s="10">
        <f t="shared" si="0"/>
        <v>4</v>
      </c>
      <c r="G24" s="10">
        <f t="shared" si="0"/>
        <v>5</v>
      </c>
      <c r="H24" s="10">
        <f t="shared" si="0"/>
        <v>6</v>
      </c>
      <c r="I24" s="10">
        <f t="shared" si="0"/>
        <v>7</v>
      </c>
      <c r="J24" s="10">
        <f t="shared" si="0"/>
        <v>8</v>
      </c>
      <c r="K24" s="10">
        <f t="shared" si="0"/>
        <v>9</v>
      </c>
      <c r="L24" s="10">
        <f t="shared" si="0"/>
        <v>10</v>
      </c>
      <c r="M24" s="10">
        <f t="shared" si="0"/>
        <v>11</v>
      </c>
      <c r="N24" s="10">
        <f t="shared" si="0"/>
        <v>12</v>
      </c>
      <c r="O24" s="10">
        <f t="shared" si="0"/>
        <v>13</v>
      </c>
      <c r="P24" s="10">
        <f t="shared" si="0"/>
        <v>14</v>
      </c>
      <c r="Q24" s="10">
        <f t="shared" si="0"/>
        <v>15</v>
      </c>
      <c r="R24" s="10">
        <f t="shared" si="0"/>
        <v>16</v>
      </c>
      <c r="S24" s="10">
        <f t="shared" si="0"/>
        <v>17</v>
      </c>
      <c r="T24" s="10">
        <f t="shared" si="0"/>
        <v>18</v>
      </c>
      <c r="U24" s="10">
        <f t="shared" si="0"/>
        <v>19</v>
      </c>
      <c r="V24" s="10">
        <f t="shared" si="0"/>
        <v>20</v>
      </c>
      <c r="W24" s="10">
        <f t="shared" si="0"/>
        <v>21</v>
      </c>
      <c r="X24" s="10">
        <f t="shared" si="0"/>
        <v>22</v>
      </c>
      <c r="Y24" s="10">
        <f t="shared" si="0"/>
        <v>23</v>
      </c>
      <c r="Z24" s="10">
        <f t="shared" si="0"/>
        <v>24</v>
      </c>
      <c r="AA24" s="10">
        <f t="shared" si="0"/>
        <v>25</v>
      </c>
      <c r="AB24" s="10">
        <f t="shared" si="0"/>
        <v>26</v>
      </c>
      <c r="AC24" s="10">
        <f t="shared" si="0"/>
        <v>27</v>
      </c>
      <c r="AD24" s="10">
        <f t="shared" si="0"/>
        <v>28</v>
      </c>
      <c r="AE24" s="10">
        <f t="shared" si="0"/>
        <v>29</v>
      </c>
      <c r="AF24" s="10">
        <f t="shared" si="0"/>
        <v>30</v>
      </c>
    </row>
    <row r="25" spans="1:32" x14ac:dyDescent="0.25">
      <c r="B25" s="10" t="s">
        <v>88</v>
      </c>
      <c r="C25" s="10" t="str">
        <f>"("&amp;C26&amp;","&amp;C27&amp;")"</f>
        <v>(A,B)</v>
      </c>
      <c r="D25" s="10" t="str">
        <f t="shared" ref="D25:AF25" si="1">"("&amp;D26&amp;","&amp;D27&amp;")"</f>
        <v>(A,D)</v>
      </c>
      <c r="E25" s="10" t="str">
        <f t="shared" si="1"/>
        <v>(A,F)</v>
      </c>
      <c r="F25" s="10" t="str">
        <f t="shared" si="1"/>
        <v>(B,A)</v>
      </c>
      <c r="G25" s="10" t="str">
        <f t="shared" si="1"/>
        <v>(B,C)</v>
      </c>
      <c r="H25" s="10" t="str">
        <f t="shared" si="1"/>
        <v>(B,D)</v>
      </c>
      <c r="I25" s="10" t="str">
        <f t="shared" si="1"/>
        <v>(B,E)</v>
      </c>
      <c r="J25" s="10" t="str">
        <f t="shared" si="1"/>
        <v>(C,B)</v>
      </c>
      <c r="K25" s="10" t="str">
        <f t="shared" si="1"/>
        <v>(C,E)</v>
      </c>
      <c r="L25" s="10" t="str">
        <f t="shared" si="1"/>
        <v>(C,H)</v>
      </c>
      <c r="M25" s="10" t="str">
        <f t="shared" si="1"/>
        <v>(D,A)</v>
      </c>
      <c r="N25" s="10" t="str">
        <f t="shared" si="1"/>
        <v>(D,B)</v>
      </c>
      <c r="O25" s="10" t="str">
        <f t="shared" si="1"/>
        <v>(D,E)</v>
      </c>
      <c r="P25" s="10" t="str">
        <f t="shared" si="1"/>
        <v>(D,F)</v>
      </c>
      <c r="Q25" s="10" t="str">
        <f t="shared" si="1"/>
        <v>(D,G)</v>
      </c>
      <c r="R25" s="10" t="str">
        <f t="shared" si="1"/>
        <v>(E,B)</v>
      </c>
      <c r="S25" s="10" t="str">
        <f t="shared" si="1"/>
        <v>(E,C)</v>
      </c>
      <c r="T25" s="10" t="str">
        <f t="shared" si="1"/>
        <v>(E,D)</v>
      </c>
      <c r="U25" s="10" t="str">
        <f t="shared" si="1"/>
        <v>(E,G)</v>
      </c>
      <c r="V25" s="10" t="str">
        <f t="shared" si="1"/>
        <v>(E,H)</v>
      </c>
      <c r="W25" s="10" t="str">
        <f t="shared" si="1"/>
        <v>(F,A)</v>
      </c>
      <c r="X25" s="10" t="str">
        <f t="shared" si="1"/>
        <v>(F,D)</v>
      </c>
      <c r="Y25" s="10" t="str">
        <f t="shared" si="1"/>
        <v>(F,G)</v>
      </c>
      <c r="Z25" s="10" t="str">
        <f t="shared" si="1"/>
        <v>(G,D)</v>
      </c>
      <c r="AA25" s="10" t="str">
        <f t="shared" si="1"/>
        <v>(G,E)</v>
      </c>
      <c r="AB25" s="10" t="str">
        <f t="shared" si="1"/>
        <v>(G,F)</v>
      </c>
      <c r="AC25" s="10" t="str">
        <f t="shared" si="1"/>
        <v>(G,H)</v>
      </c>
      <c r="AD25" s="10" t="str">
        <f t="shared" si="1"/>
        <v>(H,C)</v>
      </c>
      <c r="AE25" s="10" t="str">
        <f t="shared" si="1"/>
        <v>(H,E)</v>
      </c>
      <c r="AF25" s="10" t="str">
        <f t="shared" si="1"/>
        <v>(H,G)</v>
      </c>
    </row>
    <row r="26" spans="1:32" x14ac:dyDescent="0.25">
      <c r="B26" s="1"/>
      <c r="C26" s="10" t="s">
        <v>3</v>
      </c>
      <c r="D26" s="10" t="s">
        <v>3</v>
      </c>
      <c r="E26" s="10" t="s">
        <v>3</v>
      </c>
      <c r="F26" s="10" t="s">
        <v>4</v>
      </c>
      <c r="G26" s="10" t="s">
        <v>4</v>
      </c>
      <c r="H26" s="10" t="s">
        <v>4</v>
      </c>
      <c r="I26" s="10" t="s">
        <v>4</v>
      </c>
      <c r="J26" s="10" t="s">
        <v>5</v>
      </c>
      <c r="K26" s="10" t="s">
        <v>5</v>
      </c>
      <c r="L26" s="10" t="s">
        <v>5</v>
      </c>
      <c r="M26" s="10" t="s">
        <v>6</v>
      </c>
      <c r="N26" s="10" t="s">
        <v>6</v>
      </c>
      <c r="O26" s="10" t="s">
        <v>6</v>
      </c>
      <c r="P26" s="10" t="s">
        <v>6</v>
      </c>
      <c r="Q26" s="10" t="s">
        <v>6</v>
      </c>
      <c r="R26" s="10" t="s">
        <v>7</v>
      </c>
      <c r="S26" s="10" t="s">
        <v>7</v>
      </c>
      <c r="T26" s="10" t="s">
        <v>7</v>
      </c>
      <c r="U26" s="10" t="s">
        <v>7</v>
      </c>
      <c r="V26" s="10" t="s">
        <v>7</v>
      </c>
      <c r="W26" s="10" t="s">
        <v>8</v>
      </c>
      <c r="X26" s="10" t="s">
        <v>8</v>
      </c>
      <c r="Y26" s="10" t="s">
        <v>8</v>
      </c>
      <c r="Z26" s="10" t="s">
        <v>9</v>
      </c>
      <c r="AA26" s="10" t="s">
        <v>9</v>
      </c>
      <c r="AB26" s="10" t="s">
        <v>9</v>
      </c>
      <c r="AC26" s="10" t="s">
        <v>9</v>
      </c>
      <c r="AD26" s="10" t="s">
        <v>10</v>
      </c>
      <c r="AE26" s="10" t="s">
        <v>10</v>
      </c>
      <c r="AF26" s="10" t="s">
        <v>10</v>
      </c>
    </row>
    <row r="27" spans="1:32" x14ac:dyDescent="0.25">
      <c r="B27" s="10" t="s">
        <v>42</v>
      </c>
      <c r="C27" s="10" t="s">
        <v>4</v>
      </c>
      <c r="D27" s="10" t="s">
        <v>6</v>
      </c>
      <c r="E27" s="10" t="s">
        <v>8</v>
      </c>
      <c r="F27" s="10" t="s">
        <v>3</v>
      </c>
      <c r="G27" s="10" t="s">
        <v>5</v>
      </c>
      <c r="H27" s="10" t="s">
        <v>6</v>
      </c>
      <c r="I27" s="10" t="s">
        <v>7</v>
      </c>
      <c r="J27" s="10" t="s">
        <v>4</v>
      </c>
      <c r="K27" s="10" t="s">
        <v>7</v>
      </c>
      <c r="L27" s="10" t="s">
        <v>10</v>
      </c>
      <c r="M27" s="10" t="s">
        <v>3</v>
      </c>
      <c r="N27" s="10" t="s">
        <v>4</v>
      </c>
      <c r="O27" s="10" t="s">
        <v>7</v>
      </c>
      <c r="P27" s="10" t="s">
        <v>8</v>
      </c>
      <c r="Q27" s="10" t="s">
        <v>9</v>
      </c>
      <c r="R27" s="10" t="s">
        <v>4</v>
      </c>
      <c r="S27" s="10" t="s">
        <v>5</v>
      </c>
      <c r="T27" s="10" t="s">
        <v>6</v>
      </c>
      <c r="U27" s="10" t="s">
        <v>9</v>
      </c>
      <c r="V27" s="10" t="s">
        <v>10</v>
      </c>
      <c r="W27" s="10" t="s">
        <v>3</v>
      </c>
      <c r="X27" s="10" t="s">
        <v>6</v>
      </c>
      <c r="Y27" s="10" t="s">
        <v>9</v>
      </c>
      <c r="Z27" s="10" t="s">
        <v>6</v>
      </c>
      <c r="AA27" s="10" t="s">
        <v>7</v>
      </c>
      <c r="AB27" s="10" t="s">
        <v>8</v>
      </c>
      <c r="AC27" s="10" t="s">
        <v>10</v>
      </c>
      <c r="AD27" s="10" t="s">
        <v>5</v>
      </c>
      <c r="AE27" s="10" t="s">
        <v>7</v>
      </c>
      <c r="AF27" s="10" t="s">
        <v>9</v>
      </c>
    </row>
    <row r="28" spans="1:32" x14ac:dyDescent="0.25">
      <c r="A28" t="s">
        <v>3</v>
      </c>
      <c r="B28" s="10">
        <v>1</v>
      </c>
      <c r="C28" s="1">
        <f>IF($A28=C$26,1,IF($A28=C$27,-1,0))</f>
        <v>1</v>
      </c>
      <c r="D28" s="1">
        <f t="shared" ref="D28:S35" si="2">IF($A28=D$26,1,IF($A28=D$27,-1,0))</f>
        <v>1</v>
      </c>
      <c r="E28" s="1">
        <f t="shared" si="2"/>
        <v>1</v>
      </c>
      <c r="F28" s="1">
        <f t="shared" si="2"/>
        <v>-1</v>
      </c>
      <c r="G28" s="1">
        <f t="shared" si="2"/>
        <v>0</v>
      </c>
      <c r="H28" s="1">
        <f t="shared" si="2"/>
        <v>0</v>
      </c>
      <c r="I28" s="1">
        <f t="shared" si="2"/>
        <v>0</v>
      </c>
      <c r="J28" s="1">
        <f t="shared" si="2"/>
        <v>0</v>
      </c>
      <c r="K28" s="1">
        <f t="shared" si="2"/>
        <v>0</v>
      </c>
      <c r="L28" s="1">
        <f t="shared" si="2"/>
        <v>0</v>
      </c>
      <c r="M28" s="1">
        <f t="shared" si="2"/>
        <v>-1</v>
      </c>
      <c r="N28" s="1">
        <f t="shared" si="2"/>
        <v>0</v>
      </c>
      <c r="O28" s="1">
        <f t="shared" si="2"/>
        <v>0</v>
      </c>
      <c r="P28" s="1">
        <f t="shared" si="2"/>
        <v>0</v>
      </c>
      <c r="Q28" s="1">
        <f t="shared" si="2"/>
        <v>0</v>
      </c>
      <c r="R28" s="1">
        <f t="shared" si="2"/>
        <v>0</v>
      </c>
      <c r="S28" s="1">
        <f t="shared" si="2"/>
        <v>0</v>
      </c>
      <c r="T28" s="1">
        <f t="shared" ref="T28:AF35" si="3">IF($A28=T$26,1,IF($A28=T$27,-1,0))</f>
        <v>0</v>
      </c>
      <c r="U28" s="1">
        <f t="shared" si="3"/>
        <v>0</v>
      </c>
      <c r="V28" s="1">
        <f t="shared" si="3"/>
        <v>0</v>
      </c>
      <c r="W28" s="1">
        <f t="shared" si="3"/>
        <v>-1</v>
      </c>
      <c r="X28" s="1">
        <f t="shared" si="3"/>
        <v>0</v>
      </c>
      <c r="Y28" s="1">
        <f t="shared" si="3"/>
        <v>0</v>
      </c>
      <c r="Z28" s="1">
        <f t="shared" si="3"/>
        <v>0</v>
      </c>
      <c r="AA28" s="1">
        <f t="shared" si="3"/>
        <v>0</v>
      </c>
      <c r="AB28" s="1">
        <f t="shared" si="3"/>
        <v>0</v>
      </c>
      <c r="AC28" s="1">
        <f t="shared" si="3"/>
        <v>0</v>
      </c>
      <c r="AD28" s="1">
        <f t="shared" si="3"/>
        <v>0</v>
      </c>
      <c r="AE28" s="1">
        <f t="shared" si="3"/>
        <v>0</v>
      </c>
      <c r="AF28" s="1">
        <f t="shared" si="3"/>
        <v>0</v>
      </c>
    </row>
    <row r="29" spans="1:32" x14ac:dyDescent="0.25">
      <c r="A29" t="s">
        <v>4</v>
      </c>
      <c r="B29" s="10">
        <v>2</v>
      </c>
      <c r="C29" s="1">
        <f t="shared" ref="C29:C35" si="4">IF($A29=C$26,1,IF($A29=C$27,-1,0))</f>
        <v>-1</v>
      </c>
      <c r="D29" s="1">
        <f t="shared" si="2"/>
        <v>0</v>
      </c>
      <c r="E29" s="1">
        <f t="shared" si="2"/>
        <v>0</v>
      </c>
      <c r="F29" s="1">
        <f t="shared" si="2"/>
        <v>1</v>
      </c>
      <c r="G29" s="1">
        <f t="shared" si="2"/>
        <v>1</v>
      </c>
      <c r="H29" s="1">
        <f t="shared" si="2"/>
        <v>1</v>
      </c>
      <c r="I29" s="1">
        <f t="shared" si="2"/>
        <v>1</v>
      </c>
      <c r="J29" s="1">
        <f t="shared" si="2"/>
        <v>-1</v>
      </c>
      <c r="K29" s="1">
        <f t="shared" si="2"/>
        <v>0</v>
      </c>
      <c r="L29" s="1">
        <f t="shared" si="2"/>
        <v>0</v>
      </c>
      <c r="M29" s="1">
        <f t="shared" si="2"/>
        <v>0</v>
      </c>
      <c r="N29" s="1">
        <f t="shared" si="2"/>
        <v>-1</v>
      </c>
      <c r="O29" s="1">
        <f t="shared" si="2"/>
        <v>0</v>
      </c>
      <c r="P29" s="1">
        <f t="shared" si="2"/>
        <v>0</v>
      </c>
      <c r="Q29" s="1">
        <f t="shared" si="2"/>
        <v>0</v>
      </c>
      <c r="R29" s="1">
        <f t="shared" si="2"/>
        <v>-1</v>
      </c>
      <c r="S29" s="1">
        <f t="shared" si="2"/>
        <v>0</v>
      </c>
      <c r="T29" s="1">
        <f t="shared" si="3"/>
        <v>0</v>
      </c>
      <c r="U29" s="1">
        <f t="shared" si="3"/>
        <v>0</v>
      </c>
      <c r="V29" s="1">
        <f t="shared" si="3"/>
        <v>0</v>
      </c>
      <c r="W29" s="1">
        <f t="shared" si="3"/>
        <v>0</v>
      </c>
      <c r="X29" s="1">
        <f t="shared" si="3"/>
        <v>0</v>
      </c>
      <c r="Y29" s="1">
        <f t="shared" si="3"/>
        <v>0</v>
      </c>
      <c r="Z29" s="1">
        <f t="shared" si="3"/>
        <v>0</v>
      </c>
      <c r="AA29" s="1">
        <f t="shared" si="3"/>
        <v>0</v>
      </c>
      <c r="AB29" s="1">
        <f t="shared" si="3"/>
        <v>0</v>
      </c>
      <c r="AC29" s="1">
        <f t="shared" si="3"/>
        <v>0</v>
      </c>
      <c r="AD29" s="1">
        <f t="shared" si="3"/>
        <v>0</v>
      </c>
      <c r="AE29" s="1">
        <f t="shared" si="3"/>
        <v>0</v>
      </c>
      <c r="AF29" s="1">
        <f t="shared" si="3"/>
        <v>0</v>
      </c>
    </row>
    <row r="30" spans="1:32" x14ac:dyDescent="0.25">
      <c r="A30" t="s">
        <v>5</v>
      </c>
      <c r="B30" s="10">
        <v>3</v>
      </c>
      <c r="C30" s="1">
        <f t="shared" si="4"/>
        <v>0</v>
      </c>
      <c r="D30" s="1">
        <f t="shared" si="2"/>
        <v>0</v>
      </c>
      <c r="E30" s="1">
        <f t="shared" si="2"/>
        <v>0</v>
      </c>
      <c r="F30" s="1">
        <f t="shared" si="2"/>
        <v>0</v>
      </c>
      <c r="G30" s="1">
        <f t="shared" si="2"/>
        <v>-1</v>
      </c>
      <c r="H30" s="1">
        <f t="shared" si="2"/>
        <v>0</v>
      </c>
      <c r="I30" s="1">
        <f t="shared" si="2"/>
        <v>0</v>
      </c>
      <c r="J30" s="1">
        <f t="shared" si="2"/>
        <v>1</v>
      </c>
      <c r="K30" s="1">
        <f t="shared" si="2"/>
        <v>1</v>
      </c>
      <c r="L30" s="1">
        <f t="shared" si="2"/>
        <v>1</v>
      </c>
      <c r="M30" s="1">
        <f t="shared" si="2"/>
        <v>0</v>
      </c>
      <c r="N30" s="1">
        <f t="shared" si="2"/>
        <v>0</v>
      </c>
      <c r="O30" s="1">
        <f t="shared" si="2"/>
        <v>0</v>
      </c>
      <c r="P30" s="1">
        <f t="shared" si="2"/>
        <v>0</v>
      </c>
      <c r="Q30" s="1">
        <f t="shared" si="2"/>
        <v>0</v>
      </c>
      <c r="R30" s="1">
        <f t="shared" si="2"/>
        <v>0</v>
      </c>
      <c r="S30" s="1">
        <f t="shared" si="2"/>
        <v>-1</v>
      </c>
      <c r="T30" s="1">
        <f t="shared" si="3"/>
        <v>0</v>
      </c>
      <c r="U30" s="1">
        <f t="shared" si="3"/>
        <v>0</v>
      </c>
      <c r="V30" s="1">
        <f t="shared" si="3"/>
        <v>0</v>
      </c>
      <c r="W30" s="1">
        <f t="shared" si="3"/>
        <v>0</v>
      </c>
      <c r="X30" s="1">
        <f t="shared" si="3"/>
        <v>0</v>
      </c>
      <c r="Y30" s="1">
        <f t="shared" si="3"/>
        <v>0</v>
      </c>
      <c r="Z30" s="1">
        <f t="shared" si="3"/>
        <v>0</v>
      </c>
      <c r="AA30" s="1">
        <f t="shared" si="3"/>
        <v>0</v>
      </c>
      <c r="AB30" s="1">
        <f t="shared" si="3"/>
        <v>0</v>
      </c>
      <c r="AC30" s="1">
        <f t="shared" si="3"/>
        <v>0</v>
      </c>
      <c r="AD30" s="1">
        <f t="shared" si="3"/>
        <v>-1</v>
      </c>
      <c r="AE30" s="1">
        <f t="shared" si="3"/>
        <v>0</v>
      </c>
      <c r="AF30" s="1">
        <f t="shared" si="3"/>
        <v>0</v>
      </c>
    </row>
    <row r="31" spans="1:32" x14ac:dyDescent="0.25">
      <c r="A31" t="s">
        <v>6</v>
      </c>
      <c r="B31" s="10">
        <v>4</v>
      </c>
      <c r="C31" s="1">
        <f t="shared" si="4"/>
        <v>0</v>
      </c>
      <c r="D31" s="1">
        <f t="shared" si="2"/>
        <v>-1</v>
      </c>
      <c r="E31" s="1">
        <f t="shared" si="2"/>
        <v>0</v>
      </c>
      <c r="F31" s="1">
        <f t="shared" si="2"/>
        <v>0</v>
      </c>
      <c r="G31" s="1">
        <f t="shared" si="2"/>
        <v>0</v>
      </c>
      <c r="H31" s="1">
        <f t="shared" si="2"/>
        <v>-1</v>
      </c>
      <c r="I31" s="1">
        <f t="shared" si="2"/>
        <v>0</v>
      </c>
      <c r="J31" s="1">
        <f t="shared" si="2"/>
        <v>0</v>
      </c>
      <c r="K31" s="1">
        <f t="shared" si="2"/>
        <v>0</v>
      </c>
      <c r="L31" s="1">
        <f t="shared" si="2"/>
        <v>0</v>
      </c>
      <c r="M31" s="1">
        <f t="shared" si="2"/>
        <v>1</v>
      </c>
      <c r="N31" s="1">
        <f t="shared" si="2"/>
        <v>1</v>
      </c>
      <c r="O31" s="1">
        <f t="shared" si="2"/>
        <v>1</v>
      </c>
      <c r="P31" s="1">
        <f t="shared" si="2"/>
        <v>1</v>
      </c>
      <c r="Q31" s="1">
        <f t="shared" si="2"/>
        <v>1</v>
      </c>
      <c r="R31" s="1">
        <f t="shared" si="2"/>
        <v>0</v>
      </c>
      <c r="S31" s="1">
        <f t="shared" si="2"/>
        <v>0</v>
      </c>
      <c r="T31" s="1">
        <f t="shared" si="3"/>
        <v>-1</v>
      </c>
      <c r="U31" s="1">
        <f t="shared" si="3"/>
        <v>0</v>
      </c>
      <c r="V31" s="1">
        <f t="shared" si="3"/>
        <v>0</v>
      </c>
      <c r="W31" s="1">
        <f t="shared" si="3"/>
        <v>0</v>
      </c>
      <c r="X31" s="1">
        <f t="shared" si="3"/>
        <v>-1</v>
      </c>
      <c r="Y31" s="1">
        <f t="shared" si="3"/>
        <v>0</v>
      </c>
      <c r="Z31" s="1">
        <f t="shared" si="3"/>
        <v>-1</v>
      </c>
      <c r="AA31" s="1">
        <f t="shared" si="3"/>
        <v>0</v>
      </c>
      <c r="AB31" s="1">
        <f t="shared" si="3"/>
        <v>0</v>
      </c>
      <c r="AC31" s="1">
        <f t="shared" si="3"/>
        <v>0</v>
      </c>
      <c r="AD31" s="1">
        <f t="shared" si="3"/>
        <v>0</v>
      </c>
      <c r="AE31" s="1">
        <f t="shared" si="3"/>
        <v>0</v>
      </c>
      <c r="AF31" s="1">
        <f t="shared" si="3"/>
        <v>0</v>
      </c>
    </row>
    <row r="32" spans="1:32" x14ac:dyDescent="0.25">
      <c r="A32" t="s">
        <v>7</v>
      </c>
      <c r="B32" s="10">
        <v>5</v>
      </c>
      <c r="C32" s="1">
        <f t="shared" si="4"/>
        <v>0</v>
      </c>
      <c r="D32" s="1">
        <f t="shared" si="2"/>
        <v>0</v>
      </c>
      <c r="E32" s="1">
        <f t="shared" si="2"/>
        <v>0</v>
      </c>
      <c r="F32" s="1">
        <f t="shared" si="2"/>
        <v>0</v>
      </c>
      <c r="G32" s="1">
        <f t="shared" si="2"/>
        <v>0</v>
      </c>
      <c r="H32" s="1">
        <f t="shared" si="2"/>
        <v>0</v>
      </c>
      <c r="I32" s="1">
        <f t="shared" si="2"/>
        <v>-1</v>
      </c>
      <c r="J32" s="1">
        <f t="shared" si="2"/>
        <v>0</v>
      </c>
      <c r="K32" s="1">
        <f t="shared" si="2"/>
        <v>-1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-1</v>
      </c>
      <c r="P32" s="1">
        <f t="shared" si="2"/>
        <v>0</v>
      </c>
      <c r="Q32" s="1">
        <f t="shared" si="2"/>
        <v>0</v>
      </c>
      <c r="R32" s="1">
        <f t="shared" si="2"/>
        <v>1</v>
      </c>
      <c r="S32" s="1">
        <f t="shared" si="2"/>
        <v>1</v>
      </c>
      <c r="T32" s="1">
        <f t="shared" si="3"/>
        <v>1</v>
      </c>
      <c r="U32" s="1">
        <f t="shared" si="3"/>
        <v>1</v>
      </c>
      <c r="V32" s="1">
        <f t="shared" si="3"/>
        <v>1</v>
      </c>
      <c r="W32" s="1">
        <f t="shared" si="3"/>
        <v>0</v>
      </c>
      <c r="X32" s="1">
        <f t="shared" si="3"/>
        <v>0</v>
      </c>
      <c r="Y32" s="1">
        <f t="shared" si="3"/>
        <v>0</v>
      </c>
      <c r="Z32" s="1">
        <f t="shared" si="3"/>
        <v>0</v>
      </c>
      <c r="AA32" s="1">
        <f t="shared" si="3"/>
        <v>-1</v>
      </c>
      <c r="AB32" s="1">
        <f t="shared" si="3"/>
        <v>0</v>
      </c>
      <c r="AC32" s="1">
        <f t="shared" si="3"/>
        <v>0</v>
      </c>
      <c r="AD32" s="1">
        <f t="shared" si="3"/>
        <v>0</v>
      </c>
      <c r="AE32" s="1">
        <f t="shared" si="3"/>
        <v>-1</v>
      </c>
      <c r="AF32" s="1">
        <f t="shared" si="3"/>
        <v>0</v>
      </c>
    </row>
    <row r="33" spans="1:32" x14ac:dyDescent="0.25">
      <c r="A33" t="s">
        <v>8</v>
      </c>
      <c r="B33" s="10">
        <v>6</v>
      </c>
      <c r="C33" s="1">
        <f t="shared" si="4"/>
        <v>0</v>
      </c>
      <c r="D33" s="1">
        <f t="shared" si="2"/>
        <v>0</v>
      </c>
      <c r="E33" s="1">
        <f t="shared" si="2"/>
        <v>-1</v>
      </c>
      <c r="F33" s="1">
        <f t="shared" si="2"/>
        <v>0</v>
      </c>
      <c r="G33" s="1">
        <f t="shared" si="2"/>
        <v>0</v>
      </c>
      <c r="H33" s="1">
        <f t="shared" si="2"/>
        <v>0</v>
      </c>
      <c r="I33" s="1">
        <f t="shared" si="2"/>
        <v>0</v>
      </c>
      <c r="J33" s="1">
        <f t="shared" si="2"/>
        <v>0</v>
      </c>
      <c r="K33" s="1">
        <f t="shared" si="2"/>
        <v>0</v>
      </c>
      <c r="L33" s="1">
        <f t="shared" si="2"/>
        <v>0</v>
      </c>
      <c r="M33" s="1">
        <f t="shared" si="2"/>
        <v>0</v>
      </c>
      <c r="N33" s="1">
        <f t="shared" si="2"/>
        <v>0</v>
      </c>
      <c r="O33" s="1">
        <f t="shared" si="2"/>
        <v>0</v>
      </c>
      <c r="P33" s="1">
        <f t="shared" si="2"/>
        <v>-1</v>
      </c>
      <c r="Q33" s="1">
        <f t="shared" si="2"/>
        <v>0</v>
      </c>
      <c r="R33" s="1">
        <f t="shared" si="2"/>
        <v>0</v>
      </c>
      <c r="S33" s="1">
        <f t="shared" si="2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1</v>
      </c>
      <c r="X33" s="1">
        <f t="shared" si="3"/>
        <v>1</v>
      </c>
      <c r="Y33" s="1">
        <f t="shared" si="3"/>
        <v>1</v>
      </c>
      <c r="Z33" s="1">
        <f t="shared" si="3"/>
        <v>0</v>
      </c>
      <c r="AA33" s="1">
        <f t="shared" si="3"/>
        <v>0</v>
      </c>
      <c r="AB33" s="1">
        <f t="shared" si="3"/>
        <v>-1</v>
      </c>
      <c r="AC33" s="1">
        <f t="shared" si="3"/>
        <v>0</v>
      </c>
      <c r="AD33" s="1">
        <f t="shared" si="3"/>
        <v>0</v>
      </c>
      <c r="AE33" s="1">
        <f t="shared" si="3"/>
        <v>0</v>
      </c>
      <c r="AF33" s="1">
        <f t="shared" si="3"/>
        <v>0</v>
      </c>
    </row>
    <row r="34" spans="1:32" x14ac:dyDescent="0.25">
      <c r="A34" t="s">
        <v>9</v>
      </c>
      <c r="B34" s="10">
        <v>7</v>
      </c>
      <c r="C34" s="1">
        <f t="shared" si="4"/>
        <v>0</v>
      </c>
      <c r="D34" s="1">
        <f t="shared" si="2"/>
        <v>0</v>
      </c>
      <c r="E34" s="1">
        <f t="shared" si="2"/>
        <v>0</v>
      </c>
      <c r="F34" s="1">
        <f t="shared" si="2"/>
        <v>0</v>
      </c>
      <c r="G34" s="1">
        <f t="shared" si="2"/>
        <v>0</v>
      </c>
      <c r="H34" s="1">
        <f t="shared" si="2"/>
        <v>0</v>
      </c>
      <c r="I34" s="1">
        <f t="shared" si="2"/>
        <v>0</v>
      </c>
      <c r="J34" s="1">
        <f t="shared" si="2"/>
        <v>0</v>
      </c>
      <c r="K34" s="1">
        <f t="shared" si="2"/>
        <v>0</v>
      </c>
      <c r="L34" s="1">
        <f t="shared" si="2"/>
        <v>0</v>
      </c>
      <c r="M34" s="1">
        <f t="shared" si="2"/>
        <v>0</v>
      </c>
      <c r="N34" s="1">
        <f t="shared" si="2"/>
        <v>0</v>
      </c>
      <c r="O34" s="1">
        <f t="shared" si="2"/>
        <v>0</v>
      </c>
      <c r="P34" s="1">
        <f t="shared" si="2"/>
        <v>0</v>
      </c>
      <c r="Q34" s="1">
        <f t="shared" si="2"/>
        <v>-1</v>
      </c>
      <c r="R34" s="1">
        <f t="shared" si="2"/>
        <v>0</v>
      </c>
      <c r="S34" s="1">
        <f t="shared" si="2"/>
        <v>0</v>
      </c>
      <c r="T34" s="1">
        <f t="shared" si="3"/>
        <v>0</v>
      </c>
      <c r="U34" s="1">
        <f t="shared" si="3"/>
        <v>-1</v>
      </c>
      <c r="V34" s="1">
        <f t="shared" si="3"/>
        <v>0</v>
      </c>
      <c r="W34" s="1">
        <f t="shared" si="3"/>
        <v>0</v>
      </c>
      <c r="X34" s="1">
        <f t="shared" si="3"/>
        <v>0</v>
      </c>
      <c r="Y34" s="1">
        <f t="shared" si="3"/>
        <v>-1</v>
      </c>
      <c r="Z34" s="1">
        <f t="shared" si="3"/>
        <v>1</v>
      </c>
      <c r="AA34" s="1">
        <f t="shared" si="3"/>
        <v>1</v>
      </c>
      <c r="AB34" s="1">
        <f t="shared" si="3"/>
        <v>1</v>
      </c>
      <c r="AC34" s="1">
        <f t="shared" si="3"/>
        <v>1</v>
      </c>
      <c r="AD34" s="1">
        <f t="shared" si="3"/>
        <v>0</v>
      </c>
      <c r="AE34" s="1">
        <f t="shared" si="3"/>
        <v>0</v>
      </c>
      <c r="AF34" s="1">
        <f t="shared" si="3"/>
        <v>-1</v>
      </c>
    </row>
    <row r="35" spans="1:32" x14ac:dyDescent="0.25">
      <c r="A35" t="s">
        <v>10</v>
      </c>
      <c r="B35" s="10">
        <v>8</v>
      </c>
      <c r="C35" s="1">
        <f t="shared" si="4"/>
        <v>0</v>
      </c>
      <c r="D35" s="1">
        <f t="shared" si="2"/>
        <v>0</v>
      </c>
      <c r="E35" s="1">
        <f t="shared" si="2"/>
        <v>0</v>
      </c>
      <c r="F35" s="1">
        <f t="shared" si="2"/>
        <v>0</v>
      </c>
      <c r="G35" s="1">
        <f t="shared" si="2"/>
        <v>0</v>
      </c>
      <c r="H35" s="1">
        <f t="shared" si="2"/>
        <v>0</v>
      </c>
      <c r="I35" s="1">
        <f t="shared" si="2"/>
        <v>0</v>
      </c>
      <c r="J35" s="1">
        <f t="shared" si="2"/>
        <v>0</v>
      </c>
      <c r="K35" s="1">
        <f t="shared" si="2"/>
        <v>0</v>
      </c>
      <c r="L35" s="1">
        <f t="shared" si="2"/>
        <v>-1</v>
      </c>
      <c r="M35" s="1">
        <f t="shared" si="2"/>
        <v>0</v>
      </c>
      <c r="N35" s="1">
        <f t="shared" si="2"/>
        <v>0</v>
      </c>
      <c r="O35" s="1">
        <f t="shared" si="2"/>
        <v>0</v>
      </c>
      <c r="P35" s="1">
        <f t="shared" si="2"/>
        <v>0</v>
      </c>
      <c r="Q35" s="1">
        <f t="shared" si="2"/>
        <v>0</v>
      </c>
      <c r="R35" s="1">
        <f t="shared" si="2"/>
        <v>0</v>
      </c>
      <c r="S35" s="1">
        <f t="shared" si="2"/>
        <v>0</v>
      </c>
      <c r="T35" s="1">
        <f t="shared" si="3"/>
        <v>0</v>
      </c>
      <c r="U35" s="1">
        <f t="shared" si="3"/>
        <v>0</v>
      </c>
      <c r="V35" s="1">
        <f t="shared" si="3"/>
        <v>-1</v>
      </c>
      <c r="W35" s="1">
        <f t="shared" si="3"/>
        <v>0</v>
      </c>
      <c r="X35" s="1">
        <f t="shared" si="3"/>
        <v>0</v>
      </c>
      <c r="Y35" s="1">
        <f t="shared" si="3"/>
        <v>0</v>
      </c>
      <c r="Z35" s="1">
        <f t="shared" si="3"/>
        <v>0</v>
      </c>
      <c r="AA35" s="1">
        <f t="shared" si="3"/>
        <v>0</v>
      </c>
      <c r="AB35" s="1">
        <f t="shared" si="3"/>
        <v>0</v>
      </c>
      <c r="AC35" s="1">
        <f t="shared" si="3"/>
        <v>-1</v>
      </c>
      <c r="AD35" s="1">
        <f t="shared" si="3"/>
        <v>1</v>
      </c>
      <c r="AE35" s="1">
        <f t="shared" si="3"/>
        <v>1</v>
      </c>
      <c r="AF35" s="1">
        <f t="shared" si="3"/>
        <v>1</v>
      </c>
    </row>
    <row r="37" spans="1:32" x14ac:dyDescent="0.25">
      <c r="B37" s="10" t="s">
        <v>43</v>
      </c>
      <c r="C37" s="1">
        <v>20</v>
      </c>
      <c r="D37" s="1">
        <v>15</v>
      </c>
      <c r="E37" s="1">
        <v>7</v>
      </c>
      <c r="F37" s="1">
        <v>20</v>
      </c>
      <c r="G37" s="1">
        <v>15</v>
      </c>
      <c r="H37" s="1">
        <v>6</v>
      </c>
      <c r="I37" s="1">
        <v>9</v>
      </c>
      <c r="J37" s="1">
        <v>15</v>
      </c>
      <c r="K37" s="1">
        <v>6</v>
      </c>
      <c r="L37" s="1">
        <v>12</v>
      </c>
      <c r="M37" s="1">
        <v>15</v>
      </c>
      <c r="N37" s="1">
        <v>6</v>
      </c>
      <c r="O37" s="1">
        <v>14</v>
      </c>
      <c r="P37" s="1">
        <v>5</v>
      </c>
      <c r="Q37" s="1">
        <v>13</v>
      </c>
      <c r="R37" s="1">
        <v>9</v>
      </c>
      <c r="S37" s="1">
        <v>6</v>
      </c>
      <c r="T37" s="1">
        <v>14</v>
      </c>
      <c r="U37" s="1">
        <v>14</v>
      </c>
      <c r="V37" s="1">
        <v>8</v>
      </c>
      <c r="W37" s="1">
        <v>7</v>
      </c>
      <c r="X37" s="1">
        <v>5</v>
      </c>
      <c r="Y37" s="1">
        <v>13</v>
      </c>
      <c r="Z37" s="1">
        <v>13</v>
      </c>
      <c r="AA37" s="1">
        <v>14</v>
      </c>
      <c r="AB37" s="1">
        <v>20</v>
      </c>
      <c r="AC37" s="1">
        <v>20</v>
      </c>
      <c r="AD37" s="1">
        <v>12</v>
      </c>
      <c r="AE37" s="1">
        <v>8</v>
      </c>
      <c r="AF37" s="1">
        <v>20</v>
      </c>
    </row>
    <row r="39" spans="1:32" x14ac:dyDescent="0.25">
      <c r="B39" s="10" t="s">
        <v>44</v>
      </c>
      <c r="C39" s="1">
        <v>1</v>
      </c>
    </row>
    <row r="40" spans="1:32" x14ac:dyDescent="0.25">
      <c r="B40" s="10" t="s">
        <v>45</v>
      </c>
      <c r="C40" s="1">
        <v>8</v>
      </c>
    </row>
    <row r="42" spans="1:32" ht="23.25" x14ac:dyDescent="0.35">
      <c r="B42" s="14" t="s">
        <v>93</v>
      </c>
      <c r="C42" s="14"/>
      <c r="D42" s="14"/>
      <c r="E42" s="14"/>
      <c r="F42" s="14"/>
      <c r="G42" s="14"/>
      <c r="H42" s="14"/>
      <c r="I42" s="14"/>
      <c r="J42" s="14"/>
    </row>
    <row r="44" spans="1:32" x14ac:dyDescent="0.25">
      <c r="C44" s="1" t="s">
        <v>46</v>
      </c>
      <c r="D44" s="1" t="s">
        <v>47</v>
      </c>
      <c r="E44" s="1" t="s">
        <v>48</v>
      </c>
      <c r="F44" s="1" t="s">
        <v>49</v>
      </c>
      <c r="G44" s="1" t="s">
        <v>50</v>
      </c>
      <c r="H44" s="1" t="s">
        <v>51</v>
      </c>
      <c r="I44" s="1" t="s">
        <v>52</v>
      </c>
      <c r="J44" s="1" t="s">
        <v>53</v>
      </c>
      <c r="K44" s="1" t="s">
        <v>54</v>
      </c>
      <c r="L44" s="1" t="s">
        <v>55</v>
      </c>
      <c r="M44" s="1" t="s">
        <v>56</v>
      </c>
      <c r="N44" s="1" t="s">
        <v>57</v>
      </c>
      <c r="O44" s="1" t="s">
        <v>58</v>
      </c>
      <c r="P44" s="1" t="s">
        <v>59</v>
      </c>
      <c r="Q44" s="1" t="s">
        <v>60</v>
      </c>
      <c r="R44" s="1" t="s">
        <v>61</v>
      </c>
      <c r="S44" s="1" t="s">
        <v>62</v>
      </c>
      <c r="T44" s="1" t="s">
        <v>63</v>
      </c>
      <c r="U44" s="1" t="s">
        <v>64</v>
      </c>
      <c r="V44" s="1" t="s">
        <v>65</v>
      </c>
      <c r="W44" s="1" t="s">
        <v>66</v>
      </c>
      <c r="X44" s="1" t="s">
        <v>67</v>
      </c>
      <c r="Y44" s="1" t="s">
        <v>68</v>
      </c>
      <c r="Z44" s="1" t="s">
        <v>69</v>
      </c>
      <c r="AA44" s="1" t="s">
        <v>70</v>
      </c>
      <c r="AB44" s="1" t="s">
        <v>71</v>
      </c>
      <c r="AC44" s="1" t="s">
        <v>72</v>
      </c>
      <c r="AD44" s="1" t="s">
        <v>73</v>
      </c>
      <c r="AE44" s="1" t="s">
        <v>74</v>
      </c>
      <c r="AF44" s="1" t="s">
        <v>75</v>
      </c>
    </row>
    <row r="45" spans="1:32" x14ac:dyDescent="0.25">
      <c r="B45" s="10" t="s">
        <v>76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1</v>
      </c>
      <c r="W45" s="3">
        <v>0</v>
      </c>
      <c r="X45" s="3">
        <v>1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</row>
    <row r="47" spans="1:32" ht="23.25" x14ac:dyDescent="0.35">
      <c r="B47" s="14" t="s">
        <v>13</v>
      </c>
      <c r="C47" s="14"/>
      <c r="D47" s="14"/>
      <c r="E47" s="14"/>
      <c r="F47" s="14"/>
      <c r="G47" s="14"/>
      <c r="H47" s="14"/>
      <c r="I47" s="14"/>
      <c r="J47" s="14"/>
    </row>
    <row r="49" spans="2:33" x14ac:dyDescent="0.25">
      <c r="B49" t="s">
        <v>14</v>
      </c>
      <c r="C49" t="s">
        <v>77</v>
      </c>
      <c r="D49" s="4">
        <f>SUMPRODUCT(ArcCost,Usage)</f>
        <v>34</v>
      </c>
    </row>
    <row r="51" spans="2:33" ht="23.25" x14ac:dyDescent="0.35">
      <c r="B51" s="14" t="s">
        <v>16</v>
      </c>
      <c r="C51" s="14"/>
      <c r="D51" s="14"/>
      <c r="E51" s="14"/>
      <c r="F51" s="14"/>
      <c r="G51" s="14"/>
      <c r="H51" s="14"/>
      <c r="I51" s="14"/>
      <c r="J51" s="14"/>
    </row>
    <row r="53" spans="2:33" ht="30" x14ac:dyDescent="0.25">
      <c r="B53" s="10" t="s">
        <v>42</v>
      </c>
      <c r="C53" s="12" t="s">
        <v>85</v>
      </c>
      <c r="D53" s="12" t="s">
        <v>19</v>
      </c>
      <c r="E53" s="12" t="s">
        <v>20</v>
      </c>
      <c r="H53" s="12"/>
      <c r="J53" s="1"/>
      <c r="AG53"/>
    </row>
    <row r="54" spans="2:33" x14ac:dyDescent="0.25">
      <c r="B54" s="10">
        <v>1</v>
      </c>
      <c r="C54" s="1">
        <f t="shared" ref="C54:C61" si="5">SUMPRODUCT(Usage,C28:AF28)</f>
        <v>1</v>
      </c>
      <c r="D54" s="5" t="str">
        <f>[1]!WB(C54,"=",E54)</f>
        <v>=</v>
      </c>
      <c r="E54" s="1">
        <f t="shared" ref="E54:E61" si="6">IF(B54=Start,1,IF(B54=End,-1,0))</f>
        <v>1</v>
      </c>
      <c r="I54" s="1"/>
      <c r="J54" s="1"/>
      <c r="AF54"/>
      <c r="AG54"/>
    </row>
    <row r="55" spans="2:33" x14ac:dyDescent="0.25">
      <c r="B55" s="10">
        <v>2</v>
      </c>
      <c r="C55" s="1">
        <f t="shared" si="5"/>
        <v>0</v>
      </c>
      <c r="D55" s="5" t="str">
        <f>[1]!WB(C55,"=",E55)</f>
        <v>=</v>
      </c>
      <c r="E55" s="1">
        <f t="shared" si="6"/>
        <v>0</v>
      </c>
      <c r="I55" s="1"/>
      <c r="J55" s="1"/>
      <c r="AF55"/>
      <c r="AG55"/>
    </row>
    <row r="56" spans="2:33" x14ac:dyDescent="0.25">
      <c r="B56" s="10">
        <v>3</v>
      </c>
      <c r="C56" s="1">
        <f t="shared" si="5"/>
        <v>0</v>
      </c>
      <c r="D56" s="5" t="str">
        <f>[1]!WB(C56,"=",E56)</f>
        <v>=</v>
      </c>
      <c r="E56" s="1">
        <f t="shared" si="6"/>
        <v>0</v>
      </c>
      <c r="I56" s="1"/>
      <c r="J56" s="1"/>
      <c r="AF56"/>
      <c r="AG56"/>
    </row>
    <row r="57" spans="2:33" x14ac:dyDescent="0.25">
      <c r="B57" s="10">
        <v>4</v>
      </c>
      <c r="C57" s="1">
        <f t="shared" si="5"/>
        <v>0</v>
      </c>
      <c r="D57" s="5" t="str">
        <f>[1]!WB(C57,"=",E57)</f>
        <v>=</v>
      </c>
      <c r="E57" s="1">
        <f t="shared" si="6"/>
        <v>0</v>
      </c>
      <c r="I57" s="1"/>
      <c r="J57" s="1"/>
      <c r="AF57"/>
      <c r="AG57"/>
    </row>
    <row r="58" spans="2:33" x14ac:dyDescent="0.25">
      <c r="B58" s="10">
        <v>5</v>
      </c>
      <c r="C58" s="1">
        <f t="shared" si="5"/>
        <v>0</v>
      </c>
      <c r="D58" s="5" t="str">
        <f>[1]!WB(C58,"=",E58)</f>
        <v>=</v>
      </c>
      <c r="E58" s="1">
        <f t="shared" si="6"/>
        <v>0</v>
      </c>
      <c r="I58" s="1"/>
      <c r="J58" s="1"/>
      <c r="AF58"/>
      <c r="AG58"/>
    </row>
    <row r="59" spans="2:33" x14ac:dyDescent="0.25">
      <c r="B59" s="10">
        <v>6</v>
      </c>
      <c r="C59" s="1">
        <f t="shared" si="5"/>
        <v>0</v>
      </c>
      <c r="D59" s="5" t="str">
        <f>[1]!WB(C59,"=",E59)</f>
        <v>=</v>
      </c>
      <c r="E59" s="1">
        <f t="shared" si="6"/>
        <v>0</v>
      </c>
      <c r="I59" s="1"/>
      <c r="J59" s="1"/>
      <c r="AF59"/>
      <c r="AG59"/>
    </row>
    <row r="60" spans="2:33" x14ac:dyDescent="0.25">
      <c r="B60" s="10">
        <v>7</v>
      </c>
      <c r="C60" s="1">
        <f t="shared" si="5"/>
        <v>0</v>
      </c>
      <c r="D60" s="5" t="str">
        <f>[1]!WB(C60,"=",E60)</f>
        <v>=</v>
      </c>
      <c r="E60" s="1">
        <f t="shared" si="6"/>
        <v>0</v>
      </c>
      <c r="I60" s="1"/>
      <c r="J60" s="1"/>
      <c r="AF60"/>
      <c r="AG60"/>
    </row>
    <row r="61" spans="2:33" x14ac:dyDescent="0.25">
      <c r="B61" s="10">
        <v>8</v>
      </c>
      <c r="C61" s="1">
        <f t="shared" si="5"/>
        <v>-1</v>
      </c>
      <c r="D61" s="5" t="str">
        <f>[1]!WB(C61,"=",E61)</f>
        <v>=</v>
      </c>
      <c r="E61" s="1">
        <f t="shared" si="6"/>
        <v>-1</v>
      </c>
      <c r="I61" s="1"/>
      <c r="J61" s="1"/>
      <c r="AF61"/>
      <c r="AG61"/>
    </row>
    <row r="62" spans="2:33" x14ac:dyDescent="0.25">
      <c r="D62" s="1"/>
    </row>
  </sheetData>
  <mergeCells count="5">
    <mergeCell ref="B21:J21"/>
    <mergeCell ref="B42:J42"/>
    <mergeCell ref="B47:J47"/>
    <mergeCell ref="B51:J51"/>
    <mergeCell ref="B23:J23"/>
  </mergeCells>
  <printOptions headings="1" gridLine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toredFilesList xmlns:xsi="http://www.w3.org/2001/XMLSchema-instance" xmlns:xsd="http://www.w3.org/2001/XMLSchema" xmlns="http://opensolver.org" xml:space="preserve" Version="01.00">
  <StoredFiles>
    <StoredFile>
      <FileName>Untitled</FileName>
      <LanguageName>GMPL</LanguageName>
      <ModelPaneVisible>true</ModelPaneVisible>
      <FileText>set Arcs;
set Node;
param IncidenceMatrix {Node, Arcs};
param ArcCost {Arcs};
param Start;
param End;
param RHSnew {k in Node} :=
     if k=Start then 1 (else if k=End then -1 else 0);
var Usage {Arcs} &gt;=0;
minimize PathCost: sum {k in Arcs]  ArcCost[k]*Usage[k];
subject to Balance {j in Node}: sum {k in Arcs} IncidenceMatrix[j,k]*Usage[k]=RHSnew[k];
solve;
display PathCost;
display Usage;
</FileText>
      <ParentWorksheetName>Node Arc Incidence Matrix</ParentWorksheetName>
    </StoredFile>
    <StoredFile>
      <FileName>Untitled</FileName>
      <LanguageName>PuLP</LanguageName>
      <ModelPaneVisible>false</ModelPaneVisible>
      <FileText/>
      <ParentWorksheetName>WB! Status</ParentWorksheetName>
    </StoredFile>
  </StoredFiles>
</StoredFilesList>
</file>

<file path=customXml/itemProps1.xml><?xml version="1.0" encoding="utf-8"?>
<ds:datastoreItem xmlns:ds="http://schemas.openxmlformats.org/officeDocument/2006/customXml" ds:itemID="{60FF0563-D655-4CEC-A77D-E9F72273B30A}">
  <ds:schemaRefs>
    <ds:schemaRef ds:uri="http://www.w3.org/2001/XMLSchema"/>
    <ds:schemaRef ds:uri="http://opensolver.org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24</vt:i4>
      </vt:variant>
    </vt:vector>
  </HeadingPairs>
  <TitlesOfParts>
    <vt:vector size="28" baseType="lpstr">
      <vt:lpstr>WB! Status</vt:lpstr>
      <vt:lpstr>Matrix Form</vt:lpstr>
      <vt:lpstr>Node Arc Incidence Matrix</vt:lpstr>
      <vt:lpstr>Sheet3</vt:lpstr>
      <vt:lpstr>A</vt:lpstr>
      <vt:lpstr>ArcCost</vt:lpstr>
      <vt:lpstr>Arcs</vt:lpstr>
      <vt:lpstr>B</vt:lpstr>
      <vt:lpstr>C_</vt:lpstr>
      <vt:lpstr>Costs</vt:lpstr>
      <vt:lpstr>D</vt:lpstr>
      <vt:lpstr>Destination</vt:lpstr>
      <vt:lpstr>E</vt:lpstr>
      <vt:lpstr>EE</vt:lpstr>
      <vt:lpstr>End</vt:lpstr>
      <vt:lpstr>F</vt:lpstr>
      <vt:lpstr>Flows</vt:lpstr>
      <vt:lpstr>from</vt:lpstr>
      <vt:lpstr>G</vt:lpstr>
      <vt:lpstr>H</vt:lpstr>
      <vt:lpstr>IncidenceMatrix</vt:lpstr>
      <vt:lpstr>Node</vt:lpstr>
      <vt:lpstr>Origin</vt:lpstr>
      <vt:lpstr>RHS</vt:lpstr>
      <vt:lpstr>Start</vt:lpstr>
      <vt:lpstr>To</vt:lpstr>
      <vt:lpstr>Usage</vt:lpstr>
      <vt:lpstr>WBMIN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S. Daskin</dc:creator>
  <cp:lastModifiedBy>Mark S. Daskin</cp:lastModifiedBy>
  <dcterms:created xsi:type="dcterms:W3CDTF">2012-09-21T16:42:09Z</dcterms:created>
  <dcterms:modified xsi:type="dcterms:W3CDTF">2012-10-03T00:17:44Z</dcterms:modified>
</cp:coreProperties>
</file>